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Sheet1" sheetId="1" r:id="rId1"/>
  </sheets>
  <definedNames/>
  <calcPr fullCalcOnLoad="1"/>
</workbook>
</file>

<file path=xl/sharedStrings.xml><?xml version="1.0" encoding="utf-8"?>
<sst xmlns="http://schemas.openxmlformats.org/spreadsheetml/2006/main" count="119" uniqueCount="119">
  <si>
    <t>タナゴ竿木地組み（切り組み）点検表</t>
  </si>
  <si>
    <t>ｍｍで記入すると何尺何尺か表示します。</t>
  </si>
  <si>
    <t>の部分（セル）に値を記入してください。</t>
  </si>
  <si>
    <t>mm</t>
  </si>
  <si>
    <t>寸</t>
  </si>
  <si>
    <t>尺</t>
  </si>
  <si>
    <t>寸</t>
  </si>
  <si>
    <t>の部分（セル）には数式が記入してあります。</t>
  </si>
  <si>
    <t>⇒</t>
  </si>
  <si>
    <t>継ぎ数が６本以上の場合はファイルの改造が必要です。</t>
  </si>
  <si>
    <t>ウキ釣り用　並継ぎ五尺　六本継ぎ　三本仕舞</t>
  </si>
  <si>
    <t>[並継ぎ標準]　</t>
  </si>
  <si>
    <t>ｍｍ</t>
  </si>
  <si>
    <t>ｍｍ</t>
  </si>
  <si>
    <t>ｍｍ</t>
  </si>
  <si>
    <t>ｍｍ</t>
  </si>
  <si>
    <t>ｍｍ</t>
  </si>
  <si>
    <t>ｍｍ</t>
  </si>
  <si>
    <t>ｍｍ</t>
  </si>
  <si>
    <t>％</t>
  </si>
  <si>
    <t>Ａ</t>
  </si>
  <si>
    <r>
      <rPr>
        <sz val="11"/>
        <color indexed="12"/>
        <rFont val="Kochi Gothic"/>
        <family val="0"/>
      </rPr>
      <t>部位</t>
    </r>
    <r>
      <rPr>
        <sz val="8"/>
        <color indexed="12"/>
        <rFont val="ＭＳ Ｐゴシック"/>
        <family val="3"/>
      </rPr>
      <t>（先から）</t>
    </r>
  </si>
  <si>
    <t>素材</t>
  </si>
  <si>
    <r>
      <rPr>
        <sz val="11"/>
        <color indexed="12"/>
        <rFont val="Kochi Gothic"/>
        <family val="0"/>
      </rPr>
      <t>長さ</t>
    </r>
    <r>
      <rPr>
        <sz val="8"/>
        <color indexed="12"/>
        <rFont val="ＭＳ Ｐゴシック"/>
        <family val="3"/>
      </rPr>
      <t>（含コミ）</t>
    </r>
  </si>
  <si>
    <t>コミ寸</t>
  </si>
  <si>
    <t>先径</t>
  </si>
  <si>
    <t>元径</t>
  </si>
  <si>
    <t>オチ</t>
  </si>
  <si>
    <t>コミ差</t>
  </si>
  <si>
    <t>有効長さ</t>
  </si>
  <si>
    <t>テーパー</t>
  </si>
  <si>
    <t>No.1（穂先）</t>
  </si>
  <si>
    <t>真竹削り穂</t>
  </si>
  <si>
    <t>No.2（穂持）</t>
  </si>
  <si>
    <t>矢竹2～3年古竹</t>
  </si>
  <si>
    <t>No.3(三番）</t>
  </si>
  <si>
    <t>矢竹2年古竹</t>
  </si>
  <si>
    <t>No.4(四番）</t>
  </si>
  <si>
    <t>矢竹2年古竹</t>
  </si>
  <si>
    <t>No.5(元上）</t>
  </si>
  <si>
    <t>矢竹新子身入り</t>
  </si>
  <si>
    <t>No.6(元）</t>
  </si>
  <si>
    <t>矢竹根堀り</t>
  </si>
  <si>
    <t>＊</t>
  </si>
  <si>
    <t>竿の全長</t>
  </si>
  <si>
    <t>軟調　印籠継ぎ四尺　四本継ぎ　仕舞込みなし  （穂先は並継ぎ）</t>
  </si>
  <si>
    <t>[印籠継ぎ軟調]　</t>
  </si>
  <si>
    <t>ｍｍ</t>
  </si>
  <si>
    <t>ｍｍ</t>
  </si>
  <si>
    <t>ｍｍ</t>
  </si>
  <si>
    <t>ｍｍ</t>
  </si>
  <si>
    <t>ｍｍ</t>
  </si>
  <si>
    <t>ｍｍ</t>
  </si>
  <si>
    <t>ｍｍ</t>
  </si>
  <si>
    <t>％</t>
  </si>
  <si>
    <t>Ｂ</t>
  </si>
  <si>
    <r>
      <rPr>
        <sz val="11"/>
        <color indexed="12"/>
        <rFont val="Kochi Gothic"/>
        <family val="0"/>
      </rPr>
      <t>部位</t>
    </r>
    <r>
      <rPr>
        <sz val="8"/>
        <color indexed="12"/>
        <rFont val="ＭＳ Ｐゴシック"/>
        <family val="3"/>
      </rPr>
      <t>（先から）</t>
    </r>
  </si>
  <si>
    <t>素材</t>
  </si>
  <si>
    <r>
      <rPr>
        <sz val="11"/>
        <color indexed="12"/>
        <rFont val="Kochi Gothic"/>
        <family val="0"/>
      </rPr>
      <t>長さ</t>
    </r>
    <r>
      <rPr>
        <sz val="8"/>
        <color indexed="12"/>
        <rFont val="ＭＳ Ｐゴシック"/>
        <family val="3"/>
      </rPr>
      <t>（含コミ）</t>
    </r>
  </si>
  <si>
    <t>コミ寸</t>
  </si>
  <si>
    <t>先径</t>
  </si>
  <si>
    <t>元径</t>
  </si>
  <si>
    <t>オチ</t>
  </si>
  <si>
    <t>コミ差</t>
  </si>
  <si>
    <t>有効長さ</t>
  </si>
  <si>
    <t>テーパー</t>
  </si>
  <si>
    <t>No.1（穂先）</t>
  </si>
  <si>
    <t>真竹７年・削り</t>
  </si>
  <si>
    <t>No.2（穂持）</t>
  </si>
  <si>
    <t>丸節竹３年・枝</t>
  </si>
  <si>
    <t>No.3(三番）</t>
  </si>
  <si>
    <t>丸節竹３年・枝</t>
  </si>
  <si>
    <t>No.4(元）</t>
  </si>
  <si>
    <t>丸節竹３年・枝</t>
  </si>
  <si>
    <t>‐</t>
  </si>
  <si>
    <t>‐</t>
  </si>
  <si>
    <t>‐</t>
  </si>
  <si>
    <t>‐</t>
  </si>
  <si>
    <t>＊</t>
  </si>
  <si>
    <t>竿の全長</t>
  </si>
  <si>
    <t>点検用データ（この表の赤い文字の部分に入力してみる）</t>
  </si>
  <si>
    <t>[あなたの竿]　</t>
  </si>
  <si>
    <t>ｍｍ</t>
  </si>
  <si>
    <t>ｍｍ</t>
  </si>
  <si>
    <t>ｍｍ</t>
  </si>
  <si>
    <t>ｍｍ</t>
  </si>
  <si>
    <t>ｍｍ</t>
  </si>
  <si>
    <t>ｍｍ</t>
  </si>
  <si>
    <t>ｍｍ</t>
  </si>
  <si>
    <t>％</t>
  </si>
  <si>
    <t>Ｃ</t>
  </si>
  <si>
    <r>
      <rPr>
        <sz val="11"/>
        <color indexed="12"/>
        <rFont val="Kochi Gothic"/>
        <family val="0"/>
      </rPr>
      <t>部位</t>
    </r>
    <r>
      <rPr>
        <sz val="8"/>
        <color indexed="12"/>
        <rFont val="ＭＳ Ｐゴシック"/>
        <family val="3"/>
      </rPr>
      <t>（先から）</t>
    </r>
  </si>
  <si>
    <t>素材</t>
  </si>
  <si>
    <r>
      <rPr>
        <sz val="11"/>
        <color indexed="12"/>
        <rFont val="Kochi Gothic"/>
        <family val="0"/>
      </rPr>
      <t>長さ</t>
    </r>
    <r>
      <rPr>
        <sz val="8"/>
        <color indexed="12"/>
        <rFont val="ＭＳ Ｐゴシック"/>
        <family val="3"/>
      </rPr>
      <t>（含コミ）</t>
    </r>
  </si>
  <si>
    <t>コミ寸</t>
  </si>
  <si>
    <t>先径</t>
  </si>
  <si>
    <t>元径</t>
  </si>
  <si>
    <t>オチ</t>
  </si>
  <si>
    <t>コミ差</t>
  </si>
  <si>
    <t>有効長さ</t>
  </si>
  <si>
    <t>テーパー</t>
  </si>
  <si>
    <t>No.1（穂先）</t>
  </si>
  <si>
    <t>No.2（穂持）</t>
  </si>
  <si>
    <t>No.3(三番）</t>
  </si>
  <si>
    <t>No.4(四番）</t>
  </si>
  <si>
    <t>No.5(元上）</t>
  </si>
  <si>
    <t>No.6(元）</t>
  </si>
  <si>
    <t>＊</t>
  </si>
  <si>
    <t>竿の全長</t>
  </si>
  <si>
    <r>
      <rPr>
        <sz val="8"/>
        <rFont val="Kochi Gothic"/>
        <family val="0"/>
      </rPr>
      <t>●</t>
    </r>
    <r>
      <rPr>
        <sz val="11"/>
        <rFont val="ＭＳ Ｐゴシック"/>
        <family val="0"/>
      </rPr>
      <t>コミ部分での原竹のテーパーは無視しています。</t>
    </r>
  </si>
  <si>
    <r>
      <rPr>
        <sz val="8"/>
        <rFont val="Kochi Gothic"/>
        <family val="0"/>
      </rPr>
      <t>●</t>
    </r>
    <r>
      <rPr>
        <sz val="11"/>
        <rFont val="ＭＳ Ｐゴシック"/>
        <family val="0"/>
      </rPr>
      <t>存在しないセクションのデータは記入しなくても大丈夫ですが、最終番手の元径の値を直径欄に記入。</t>
    </r>
  </si>
  <si>
    <t>●Aは竿師の方のデータがベースになっています、Bは私の竿のデータです。</t>
  </si>
  <si>
    <t>●A、B共にお手持ちに適当なよいアクションの竿があれば書き換えてください。</t>
  </si>
  <si>
    <r>
      <rPr>
        <sz val="8"/>
        <rFont val="Kochi Gothic"/>
        <family val="0"/>
      </rPr>
      <t>●</t>
    </r>
    <r>
      <rPr>
        <sz val="11"/>
        <rFont val="ＭＳ Ｐゴシック"/>
        <family val="0"/>
      </rPr>
      <t>竿の調子は原竹のテーパーだけで決まるものではありませんが、参考にはなると思います。</t>
    </r>
  </si>
  <si>
    <t>グラフィック用データ（上記の表から自動入力）</t>
  </si>
  <si>
    <t>穂先からmm</t>
  </si>
  <si>
    <t>Ａ竿（系列１）</t>
  </si>
  <si>
    <t>B竿（系列２）</t>
  </si>
  <si>
    <t>C竿（系列３）</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</si>
</sst>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0_ "/>
    <numFmt numFmtId="166" formatCode="0.00_ "/>
    <numFmt numFmtId="167" formatCode="0.0_ "/>
    <numFmt numFmtId="168" formatCode="0.00000_ "/>
  </numFmts>
  <fonts count="27">
    <font>
      <sz val="11"/>
      <name val="ＭＳ Ｐゴシック"/>
      <family val="0"/>
    </font>
    <font>
      <sz val="10"/>
      <name val="Arial"/>
      <family val="0"/>
    </font>
    <font>
      <sz val="11"/>
      <name val="Kochi Gothic"/>
      <family val="0"/>
    </font>
    <font>
      <sz val="11"/>
      <color indexed="9"/>
      <name val="Kochi Gothic"/>
      <family val="0"/>
    </font>
    <font>
      <b/>
      <sz val="16"/>
      <name val="Kochi Gothic"/>
      <family val="0"/>
    </font>
    <font>
      <sz val="8"/>
      <name val="Kochi Gothic"/>
      <family val="0"/>
    </font>
    <font>
      <b/>
      <sz val="11"/>
      <color indexed="10"/>
      <name val="Kochi Gothic"/>
      <family val="0"/>
    </font>
    <font>
      <sz val="11"/>
      <color indexed="10"/>
      <name val="Kochi Gothic"/>
      <family val="0"/>
    </font>
    <font>
      <sz val="11"/>
      <color indexed="8"/>
      <name val="Kochi Gothic"/>
      <family val="0"/>
    </font>
    <font>
      <sz val="14"/>
      <name val="Kochi Gothic"/>
      <family val="0"/>
    </font>
    <font>
      <b/>
      <sz val="11"/>
      <name val="Kochi Gothic"/>
      <family val="0"/>
    </font>
    <font>
      <sz val="11"/>
      <color indexed="12"/>
      <name val="Kochi Gothic"/>
      <family val="0"/>
    </font>
    <font>
      <sz val="8"/>
      <color indexed="12"/>
      <name val="ＭＳ Ｐゴシック"/>
      <family val="3"/>
    </font>
    <font>
      <b/>
      <sz val="11"/>
      <color indexed="23"/>
      <name val="Kochi Gothic"/>
      <family val="0"/>
    </font>
    <font>
      <b/>
      <sz val="11"/>
      <color indexed="50"/>
      <name val="Kochi Gothic"/>
      <family val="0"/>
    </font>
    <font>
      <b/>
      <sz val="11"/>
      <color indexed="55"/>
      <name val="Kochi Gothic"/>
      <family val="0"/>
    </font>
    <font>
      <sz val="11"/>
      <color indexed="55"/>
      <name val="Kochi Gothic"/>
      <family val="0"/>
    </font>
    <font>
      <sz val="8"/>
      <color indexed="18"/>
      <name val="Kochi Gothic"/>
      <family val="0"/>
    </font>
    <font>
      <sz val="8"/>
      <color indexed="50"/>
      <name val="Kochi Gothic"/>
      <family val="0"/>
    </font>
    <font>
      <sz val="8"/>
      <color indexed="53"/>
      <name val="Kochi Gothic"/>
      <family val="0"/>
    </font>
    <font>
      <sz val="11"/>
      <color indexed="18"/>
      <name val="Kochi Gothic"/>
      <family val="0"/>
    </font>
    <font>
      <sz val="11"/>
      <color indexed="14"/>
      <name val="Kochi Gothic"/>
      <family val="0"/>
    </font>
    <font>
      <sz val="11"/>
      <color indexed="53"/>
      <name val="Kochi Gothic"/>
      <family val="0"/>
    </font>
    <font>
      <sz val="11"/>
      <color indexed="50"/>
      <name val="Kochi Gothic"/>
      <family val="0"/>
    </font>
    <font>
      <sz val="18.5"/>
      <name val="Arial"/>
      <family val="5"/>
    </font>
    <font>
      <sz val="21.6"/>
      <name val="Arial"/>
      <family val="5"/>
    </font>
    <font>
      <sz val="15.9"/>
      <name val="ＭＳ Ｐゴシック"/>
      <family val="5"/>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7">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color indexed="63"/>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164" fontId="0" fillId="0" borderId="0" xfId="0" applyAlignment="1">
      <alignment vertical="center"/>
    </xf>
    <xf numFmtId="164" fontId="2" fillId="0" borderId="0" xfId="0" applyFont="1" applyBorder="1" applyAlignment="1">
      <alignment vertical="center"/>
    </xf>
    <xf numFmtId="164" fontId="2" fillId="2" borderId="0" xfId="0" applyFont="1" applyFill="1" applyBorder="1" applyAlignment="1">
      <alignment vertical="center"/>
    </xf>
    <xf numFmtId="164" fontId="3" fillId="0" borderId="0" xfId="0" applyFont="1" applyBorder="1" applyAlignment="1">
      <alignment vertical="center"/>
    </xf>
    <xf numFmtId="164" fontId="4" fillId="2" borderId="0" xfId="0" applyFont="1" applyFill="1" applyBorder="1" applyAlignment="1">
      <alignment vertical="center"/>
    </xf>
    <xf numFmtId="164" fontId="3" fillId="2" borderId="0" xfId="0" applyFont="1" applyFill="1" applyBorder="1" applyAlignment="1">
      <alignment vertical="center"/>
    </xf>
    <xf numFmtId="164" fontId="5" fillId="2" borderId="0" xfId="0" applyFont="1" applyFill="1" applyBorder="1" applyAlignment="1">
      <alignment vertical="center"/>
    </xf>
    <xf numFmtId="164" fontId="4" fillId="3" borderId="1" xfId="0" applyFont="1" applyFill="1" applyBorder="1" applyAlignment="1">
      <alignment vertical="center"/>
    </xf>
    <xf numFmtId="164" fontId="6" fillId="2" borderId="2" xfId="0" applyFont="1" applyFill="1" applyBorder="1" applyAlignment="1">
      <alignment horizontal="left" vertical="center"/>
    </xf>
    <xf numFmtId="164" fontId="7" fillId="2" borderId="0" xfId="0" applyFont="1" applyFill="1" applyBorder="1" applyAlignment="1">
      <alignment horizontal="right" vertical="center"/>
    </xf>
    <xf numFmtId="164" fontId="2" fillId="2" borderId="0" xfId="0" applyFont="1" applyFill="1" applyBorder="1" applyAlignment="1">
      <alignment horizontal="right" vertical="center"/>
    </xf>
    <xf numFmtId="164" fontId="4" fillId="4" borderId="1" xfId="0" applyFont="1" applyFill="1" applyBorder="1" applyAlignment="1">
      <alignment vertical="center"/>
    </xf>
    <xf numFmtId="164" fontId="8" fillId="2" borderId="2" xfId="0" applyFont="1" applyFill="1" applyBorder="1" applyAlignment="1">
      <alignment horizontal="left" vertical="center"/>
    </xf>
    <xf numFmtId="164" fontId="6" fillId="3" borderId="1" xfId="0" applyFont="1" applyFill="1" applyBorder="1" applyAlignment="1">
      <alignment vertical="center"/>
    </xf>
    <xf numFmtId="164" fontId="9" fillId="2" borderId="0" xfId="0" applyFont="1" applyFill="1" applyBorder="1" applyAlignment="1">
      <alignment horizontal="center" vertical="center"/>
    </xf>
    <xf numFmtId="165" fontId="6" fillId="4" borderId="3" xfId="0" applyNumberFormat="1" applyFont="1" applyFill="1" applyBorder="1" applyAlignment="1">
      <alignment vertical="center"/>
    </xf>
    <xf numFmtId="164" fontId="6" fillId="4" borderId="4" xfId="0" applyFont="1" applyFill="1" applyBorder="1" applyAlignment="1">
      <alignment vertical="center"/>
    </xf>
    <xf numFmtId="164" fontId="4" fillId="0" borderId="0" xfId="0" applyFont="1" applyFill="1" applyBorder="1" applyAlignment="1">
      <alignment vertical="center"/>
    </xf>
    <xf numFmtId="164" fontId="8" fillId="2" borderId="0" xfId="0" applyFont="1" applyFill="1" applyBorder="1" applyAlignment="1">
      <alignment horizontal="left" vertical="center"/>
    </xf>
    <xf numFmtId="164" fontId="6" fillId="2" borderId="0" xfId="0" applyFont="1" applyFill="1" applyBorder="1" applyAlignment="1">
      <alignment vertical="center"/>
    </xf>
    <xf numFmtId="166" fontId="2" fillId="4" borderId="0" xfId="0" applyNumberFormat="1" applyFont="1" applyFill="1" applyBorder="1" applyAlignment="1">
      <alignment vertical="center"/>
    </xf>
    <xf numFmtId="166" fontId="8" fillId="4" borderId="0" xfId="0" applyNumberFormat="1" applyFont="1" applyFill="1" applyBorder="1" applyAlignment="1">
      <alignment vertical="center"/>
    </xf>
    <xf numFmtId="164" fontId="10" fillId="2" borderId="1" xfId="0" applyFont="1" applyFill="1" applyBorder="1" applyAlignment="1">
      <alignment horizontal="left" vertical="center"/>
    </xf>
    <xf numFmtId="164" fontId="2" fillId="2" borderId="5" xfId="0" applyFont="1" applyFill="1" applyBorder="1" applyAlignment="1">
      <alignment horizontal="left" vertical="center"/>
    </xf>
    <xf numFmtId="164" fontId="2" fillId="2" borderId="6" xfId="0" applyFont="1" applyFill="1" applyBorder="1" applyAlignment="1">
      <alignment horizontal="right" vertical="center"/>
    </xf>
    <xf numFmtId="164" fontId="2" fillId="2" borderId="7" xfId="0" applyFont="1" applyFill="1" applyBorder="1" applyAlignment="1">
      <alignment horizontal="right" vertical="center"/>
    </xf>
    <xf numFmtId="164" fontId="10" fillId="2" borderId="8" xfId="0" applyFont="1" applyFill="1" applyBorder="1" applyAlignment="1">
      <alignment horizontal="center" vertical="center"/>
    </xf>
    <xf numFmtId="164" fontId="11" fillId="2" borderId="9" xfId="0" applyFont="1" applyFill="1" applyBorder="1" applyAlignment="1">
      <alignment vertical="center"/>
    </xf>
    <xf numFmtId="164" fontId="2" fillId="2" borderId="10" xfId="0" applyFont="1" applyFill="1" applyBorder="1" applyAlignment="1">
      <alignment vertical="center"/>
    </xf>
    <xf numFmtId="164" fontId="11" fillId="2" borderId="0" xfId="0" applyFont="1" applyFill="1" applyBorder="1" applyAlignment="1">
      <alignment vertical="center"/>
    </xf>
    <xf numFmtId="164" fontId="2" fillId="2" borderId="9" xfId="0" applyFont="1" applyFill="1" applyBorder="1" applyAlignment="1">
      <alignment vertical="center"/>
    </xf>
    <xf numFmtId="164" fontId="13" fillId="2" borderId="9" xfId="0" applyFont="1" applyFill="1" applyBorder="1" applyAlignment="1">
      <alignment vertical="center"/>
    </xf>
    <xf numFmtId="167" fontId="13" fillId="2" borderId="9" xfId="0" applyNumberFormat="1" applyFont="1" applyFill="1" applyBorder="1" applyAlignment="1">
      <alignment vertical="center"/>
    </xf>
    <xf numFmtId="167" fontId="2" fillId="4" borderId="9" xfId="0" applyNumberFormat="1" applyFont="1" applyFill="1" applyBorder="1" applyAlignment="1">
      <alignment vertical="center"/>
    </xf>
    <xf numFmtId="164" fontId="2" fillId="4" borderId="9" xfId="0" applyFont="1" applyFill="1" applyBorder="1" applyAlignment="1">
      <alignment vertical="center"/>
    </xf>
    <xf numFmtId="168" fontId="2" fillId="4" borderId="10" xfId="0" applyNumberFormat="1" applyFont="1" applyFill="1" applyBorder="1" applyAlignment="1">
      <alignment vertical="center"/>
    </xf>
    <xf numFmtId="164" fontId="2" fillId="2" borderId="0" xfId="0" applyFont="1" applyFill="1" applyBorder="1" applyAlignment="1">
      <alignment horizontal="center" vertical="center"/>
    </xf>
    <xf numFmtId="167" fontId="2" fillId="2" borderId="0" xfId="0" applyNumberFormat="1" applyFont="1" applyFill="1" applyBorder="1" applyAlignment="1">
      <alignment vertical="center"/>
    </xf>
    <xf numFmtId="164" fontId="2" fillId="2" borderId="11" xfId="0" applyFont="1" applyFill="1" applyBorder="1" applyAlignment="1">
      <alignment vertical="center"/>
    </xf>
    <xf numFmtId="164" fontId="13" fillId="2" borderId="11" xfId="0" applyFont="1" applyFill="1" applyBorder="1" applyAlignment="1">
      <alignment vertical="center"/>
    </xf>
    <xf numFmtId="167" fontId="2" fillId="4" borderId="11" xfId="0" applyNumberFormat="1" applyFont="1" applyFill="1" applyBorder="1" applyAlignment="1">
      <alignment vertical="center"/>
    </xf>
    <xf numFmtId="167" fontId="2" fillId="4" borderId="11" xfId="0" applyNumberFormat="1" applyFont="1" applyFill="1" applyBorder="1" applyAlignment="1">
      <alignment horizontal="center" vertical="center"/>
    </xf>
    <xf numFmtId="164" fontId="2" fillId="4" borderId="12" xfId="0" applyFont="1" applyFill="1" applyBorder="1" applyAlignment="1">
      <alignment vertical="center"/>
    </xf>
    <xf numFmtId="168" fontId="2" fillId="4" borderId="13" xfId="0" applyNumberFormat="1" applyFont="1" applyFill="1" applyBorder="1" applyAlignment="1">
      <alignment vertical="center"/>
    </xf>
    <xf numFmtId="164" fontId="2" fillId="2" borderId="14" xfId="0" applyFont="1" applyFill="1" applyBorder="1" applyAlignment="1">
      <alignment vertical="center"/>
    </xf>
    <xf numFmtId="164" fontId="2" fillId="2" borderId="15" xfId="0" applyFont="1" applyFill="1" applyBorder="1" applyAlignment="1">
      <alignment vertical="center"/>
    </xf>
    <xf numFmtId="164" fontId="2" fillId="4" borderId="1" xfId="0" applyFont="1" applyFill="1" applyBorder="1" applyAlignment="1">
      <alignment vertical="center"/>
    </xf>
    <xf numFmtId="168" fontId="2" fillId="4" borderId="4" xfId="0" applyNumberFormat="1" applyFont="1" applyFill="1" applyBorder="1" applyAlignment="1">
      <alignment vertical="center"/>
    </xf>
    <xf numFmtId="164" fontId="14" fillId="2" borderId="9" xfId="0" applyFont="1" applyFill="1" applyBorder="1" applyAlignment="1">
      <alignment vertical="center"/>
    </xf>
    <xf numFmtId="167" fontId="14" fillId="2" borderId="9" xfId="0" applyNumberFormat="1" applyFont="1" applyFill="1" applyBorder="1" applyAlignment="1">
      <alignment vertical="center"/>
    </xf>
    <xf numFmtId="164" fontId="14" fillId="2" borderId="11" xfId="0" applyFont="1" applyFill="1" applyBorder="1" applyAlignment="1">
      <alignment vertical="center"/>
    </xf>
    <xf numFmtId="167" fontId="15" fillId="2" borderId="9" xfId="0" applyNumberFormat="1" applyFont="1" applyFill="1" applyBorder="1" applyAlignment="1">
      <alignment vertical="center"/>
    </xf>
    <xf numFmtId="164" fontId="16" fillId="2" borderId="15" xfId="0" applyFont="1" applyFill="1" applyBorder="1" applyAlignment="1">
      <alignment vertical="center"/>
    </xf>
    <xf numFmtId="168" fontId="2" fillId="4" borderId="1" xfId="0" applyNumberFormat="1" applyFont="1" applyFill="1" applyBorder="1" applyAlignment="1">
      <alignment vertical="center"/>
    </xf>
    <xf numFmtId="164" fontId="6" fillId="2" borderId="1" xfId="0" applyFont="1" applyFill="1" applyBorder="1" applyAlignment="1">
      <alignment horizontal="left" vertical="center"/>
    </xf>
    <xf numFmtId="164" fontId="6" fillId="3" borderId="5" xfId="0" applyFont="1" applyFill="1" applyBorder="1" applyAlignment="1">
      <alignment horizontal="left" vertical="center"/>
    </xf>
    <xf numFmtId="164" fontId="6" fillId="3" borderId="9" xfId="0" applyFont="1" applyFill="1" applyBorder="1" applyAlignment="1">
      <alignment vertical="center"/>
    </xf>
    <xf numFmtId="167" fontId="6" fillId="3" borderId="9" xfId="0" applyNumberFormat="1" applyFont="1" applyFill="1" applyBorder="1" applyAlignment="1">
      <alignment vertical="center"/>
    </xf>
    <xf numFmtId="164" fontId="6" fillId="3" borderId="11" xfId="0" applyFont="1" applyFill="1" applyBorder="1" applyAlignment="1">
      <alignment vertical="center"/>
    </xf>
    <xf numFmtId="167" fontId="6" fillId="3" borderId="11" xfId="0" applyNumberFormat="1" applyFont="1" applyFill="1" applyBorder="1" applyAlignment="1">
      <alignment vertical="center"/>
    </xf>
    <xf numFmtId="164" fontId="5" fillId="2" borderId="16" xfId="0" applyFont="1" applyFill="1" applyBorder="1" applyAlignment="1">
      <alignment vertical="center"/>
    </xf>
    <xf numFmtId="168" fontId="2" fillId="2" borderId="0" xfId="0" applyNumberFormat="1" applyFont="1" applyFill="1" applyBorder="1" applyAlignment="1">
      <alignment vertical="center"/>
    </xf>
    <xf numFmtId="164" fontId="17" fillId="2" borderId="0" xfId="0" applyFont="1" applyFill="1" applyBorder="1" applyAlignment="1">
      <alignment horizontal="right" vertical="center"/>
    </xf>
    <xf numFmtId="164" fontId="18" fillId="2" borderId="0" xfId="0" applyFont="1" applyFill="1" applyBorder="1" applyAlignment="1">
      <alignment horizontal="right" vertical="center"/>
    </xf>
    <xf numFmtId="164" fontId="19" fillId="2" borderId="0" xfId="0" applyFont="1" applyFill="1" applyBorder="1" applyAlignment="1">
      <alignment horizontal="right" vertical="center"/>
    </xf>
    <xf numFmtId="164" fontId="11" fillId="4" borderId="0" xfId="0" applyFont="1" applyFill="1" applyBorder="1" applyAlignment="1">
      <alignment vertical="center"/>
    </xf>
    <xf numFmtId="164" fontId="17" fillId="4" borderId="0" xfId="0" applyFont="1" applyFill="1" applyBorder="1" applyAlignment="1">
      <alignment horizontal="right" vertical="center"/>
    </xf>
    <xf numFmtId="164" fontId="18" fillId="4" borderId="0" xfId="0" applyFont="1" applyFill="1" applyBorder="1" applyAlignment="1">
      <alignment horizontal="right" vertical="center"/>
    </xf>
    <xf numFmtId="164" fontId="19" fillId="4" borderId="0" xfId="0" applyFont="1" applyFill="1" applyBorder="1" applyAlignment="1">
      <alignment horizontal="right" vertical="center"/>
    </xf>
    <xf numFmtId="164" fontId="2" fillId="4" borderId="0" xfId="0" applyFont="1" applyFill="1" applyBorder="1" applyAlignment="1">
      <alignment vertical="center"/>
    </xf>
    <xf numFmtId="167" fontId="20" fillId="4" borderId="0" xfId="0" applyNumberFormat="1" applyFont="1" applyFill="1" applyBorder="1" applyAlignment="1">
      <alignment vertical="center"/>
    </xf>
    <xf numFmtId="164" fontId="21" fillId="4" borderId="0" xfId="0" applyFont="1" applyFill="1" applyBorder="1" applyAlignment="1">
      <alignment vertical="center"/>
    </xf>
    <xf numFmtId="164" fontId="22" fillId="4" borderId="0" xfId="0" applyFont="1" applyFill="1" applyBorder="1" applyAlignment="1">
      <alignment vertical="center"/>
    </xf>
    <xf numFmtId="167" fontId="23" fillId="4" borderId="0" xfId="0" applyNumberFormat="1" applyFont="1" applyFill="1" applyBorder="1" applyAlignment="1">
      <alignment vertical="center"/>
    </xf>
    <xf numFmtId="167" fontId="22" fillId="4" borderId="0"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90" b="0" i="0" u="none" baseline="0">
                <a:latin typeface="ＭＳ Ｐゴシック"/>
                <a:ea typeface="ＭＳ Ｐゴシック"/>
                <a:cs typeface="ＭＳ Ｐゴシック"/>
              </a:rPr>
              <a:t>タナゴ竿・テーパー図</a:t>
            </a:r>
          </a:p>
        </c:rich>
      </c:tx>
      <c:layout/>
      <c:spPr>
        <a:noFill/>
        <a:ln w="3175">
          <a:noFill/>
        </a:ln>
      </c:spPr>
    </c:title>
    <c:plotArea>
      <c:layout/>
      <c:scatterChart>
        <c:scatterStyle val="line"/>
        <c:varyColors val="0"/>
        <c:ser>
          <c:idx val="0"/>
          <c:order val="0"/>
          <c:tx>
            <c:strRef>
              <c:f>Sheet1!$E$58</c:f>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noFill/>
              <a:ln w="3175">
                <a:noFill/>
              </a:ln>
            </c:spPr>
            <c:marker>
              <c:symbol val="none"/>
            </c:marker>
          </c:dPt>
          <c:dLbls>
            <c:numFmt formatCode="General" sourceLinked="1"/>
            <c:txPr>
              <a:bodyPr vert="horz" rot="0" anchor="ctr"/>
              <a:lstStyle/>
              <a:p>
                <a:pPr algn="ctr">
                  <a:defRPr lang="en-US" cap="none" sz="1850" b="0" i="0" u="none" baseline="0">
                    <a:solidFill>
                      <a:srgbClr val="000000"/>
                    </a:solidFill>
                  </a:defRPr>
                </a:pPr>
              </a:p>
            </c:txPr>
            <c:showLegendKey val="0"/>
            <c:showVal val="0"/>
            <c:showBubbleSize val="0"/>
            <c:showCatName val="0"/>
            <c:showSerName val="0"/>
            <c:showPercent val="0"/>
          </c:dLbls>
          <c:xVal>
            <c:numRef>
              <c:f>Sheet1!$C$59:$C$96</c:f>
              <c:numCache/>
            </c:numRef>
          </c:xVal>
          <c:yVal>
            <c:numRef>
              <c:f>Sheet1!$E$59:$E$96</c:f>
              <c:numCache/>
            </c:numRef>
          </c:yVal>
          <c:smooth val="0"/>
        </c:ser>
        <c:ser>
          <c:idx val="1"/>
          <c:order val="1"/>
          <c:tx>
            <c:strRef>
              <c:f>Sheet1!$F$58</c:f>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850" b="0" i="0" u="none" baseline="0">
                    <a:solidFill>
                      <a:srgbClr val="000000"/>
                    </a:solidFill>
                  </a:defRPr>
                </a:pPr>
              </a:p>
            </c:txPr>
            <c:showLegendKey val="0"/>
            <c:showVal val="0"/>
            <c:showBubbleSize val="0"/>
            <c:showCatName val="0"/>
            <c:showSerName val="0"/>
            <c:showPercent val="0"/>
          </c:dLbls>
          <c:xVal>
            <c:numRef>
              <c:f>Sheet1!$C$59:$C$96</c:f>
              <c:numCache/>
            </c:numRef>
          </c:xVal>
          <c:yVal>
            <c:numRef>
              <c:f>Sheet1!$F$59:$F$96</c:f>
              <c:numCache/>
            </c:numRef>
          </c:yVal>
          <c:smooth val="0"/>
        </c:ser>
        <c:ser>
          <c:idx val="2"/>
          <c:order val="2"/>
          <c:tx>
            <c:strRef>
              <c:f>Sheet1!$G$58</c:f>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0" anchor="ctr"/>
              <a:lstStyle/>
              <a:p>
                <a:pPr algn="ctr">
                  <a:defRPr lang="en-US" cap="none" sz="1850" b="0" i="0" u="none" baseline="0">
                    <a:solidFill>
                      <a:srgbClr val="000000"/>
                    </a:solidFill>
                  </a:defRPr>
                </a:pPr>
              </a:p>
            </c:txPr>
            <c:showLegendKey val="0"/>
            <c:showVal val="0"/>
            <c:showBubbleSize val="0"/>
            <c:showCatName val="0"/>
            <c:showSerName val="0"/>
            <c:showPercent val="0"/>
          </c:dLbls>
          <c:xVal>
            <c:numRef>
              <c:f>Sheet1!$C$59:$C$96</c:f>
              <c:numCache/>
            </c:numRef>
          </c:xVal>
          <c:yVal>
            <c:numRef>
              <c:f>Sheet1!$G$59:$G$96</c:f>
              <c:numCache/>
            </c:numRef>
          </c:yVal>
          <c:smooth val="0"/>
        </c:ser>
        <c:axId val="64368075"/>
        <c:axId val="42441764"/>
      </c:scatterChart>
      <c:valAx>
        <c:axId val="64368075"/>
        <c:scaling>
          <c:orientation val="minMax"/>
        </c:scaling>
        <c:axPos val="b"/>
        <c:title>
          <c:tx>
            <c:rich>
              <a:bodyPr vert="horz" rot="0" anchor="ctr"/>
              <a:lstStyle/>
              <a:p>
                <a:pPr algn="ctr">
                  <a:defRPr/>
                </a:pPr>
                <a:r>
                  <a:rPr lang="en-US" cap="none" sz="1590" b="0" i="0" u="none" baseline="0">
                    <a:latin typeface="ＭＳ Ｐゴシック"/>
                    <a:ea typeface="ＭＳ Ｐゴシック"/>
                    <a:cs typeface="ＭＳ Ｐゴシック"/>
                  </a:rPr>
                  <a:t>穂先からの距離　ｍｍ</a:t>
                </a:r>
              </a:p>
            </c:rich>
          </c:tx>
          <c:layout/>
          <c:overlay val="0"/>
          <c:spPr>
            <a:noFill/>
            <a:ln w="3175">
              <a:noFill/>
            </a:ln>
          </c:spPr>
        </c:title>
        <c:delete val="0"/>
        <c:numFmt formatCode="GENERAL" sourceLinked="0"/>
        <c:majorTickMark val="out"/>
        <c:minorTickMark val="none"/>
        <c:tickLblPos val="low"/>
        <c:spPr>
          <a:ln w="3175">
            <a:solidFill>
              <a:srgbClr val="000000"/>
            </a:solidFill>
          </a:ln>
        </c:spPr>
        <c:txPr>
          <a:bodyPr vert="horz" rot="0"/>
          <a:lstStyle/>
          <a:p>
            <a:pPr>
              <a:defRPr lang="en-US" cap="none" sz="2160" b="0" i="0" u="none" baseline="0"/>
            </a:pPr>
          </a:p>
        </c:txPr>
        <c:crossAx val="42441764"/>
        <c:crosses val="autoZero"/>
        <c:crossBetween val="midCat"/>
        <c:dispUnits/>
      </c:valAx>
      <c:valAx>
        <c:axId val="42441764"/>
        <c:scaling>
          <c:orientation val="minMax"/>
        </c:scaling>
        <c:axPos val="l"/>
        <c:title>
          <c:tx>
            <c:rich>
              <a:bodyPr vert="horz" rot="-5400000" anchor="ctr"/>
              <a:lstStyle/>
              <a:p>
                <a:pPr algn="ctr">
                  <a:defRPr/>
                </a:pPr>
                <a:r>
                  <a:rPr lang="en-US" cap="none" sz="1590" b="0" i="0" u="none" baseline="0">
                    <a:latin typeface="ＭＳ Ｐゴシック"/>
                    <a:ea typeface="ＭＳ Ｐゴシック"/>
                    <a:cs typeface="ＭＳ Ｐゴシック"/>
                  </a:rPr>
                  <a:t>竹の直径（外径）　ｍｍ</a:t>
                </a:r>
              </a:p>
            </c:rich>
          </c:tx>
          <c:layout/>
          <c:overlay val="0"/>
          <c:spPr>
            <a:noFill/>
            <a:ln w="3175">
              <a:noFill/>
            </a:ln>
          </c:spPr>
        </c:title>
        <c:majorGridlines>
          <c:spPr>
            <a:ln w="3175">
              <a:solidFill>
                <a:srgbClr val="000000"/>
              </a:solidFill>
            </a:ln>
          </c:spPr>
        </c:majorGridlines>
        <c:delete val="0"/>
        <c:numFmt formatCode="0.0_ " sourceLinked="0"/>
        <c:majorTickMark val="out"/>
        <c:minorTickMark val="none"/>
        <c:tickLblPos val="low"/>
        <c:spPr>
          <a:ln w="3175">
            <a:solidFill>
              <a:srgbClr val="000000"/>
            </a:solidFill>
          </a:ln>
        </c:spPr>
        <c:txPr>
          <a:bodyPr vert="horz" rot="0"/>
          <a:lstStyle/>
          <a:p>
            <a:pPr>
              <a:defRPr lang="en-US" cap="none" sz="2160" b="0" i="0" u="none" baseline="0"/>
            </a:pPr>
          </a:p>
        </c:txPr>
        <c:crossAx val="64368075"/>
        <c:crosses val="autoZero"/>
        <c:crossBetween val="midCat"/>
        <c:dispUnits/>
      </c:valAx>
      <c:spPr>
        <a:solidFill>
          <a:srgbClr val="FFFFCC"/>
        </a:solidFill>
        <a:ln w="12700">
          <a:solidFill>
            <a:srgbClr val="C0C0C0"/>
          </a:solidFill>
        </a:ln>
      </c:spPr>
    </c:plotArea>
    <c:legend>
      <c:legendPos val="t"/>
      <c:layout/>
      <c:overlay val="0"/>
      <c:spPr>
        <a:solidFill>
          <a:srgbClr val="D9D9D9"/>
        </a:solidFill>
        <a:ln w="3175">
          <a:solidFill>
            <a:srgbClr val="000000"/>
          </a:solidFill>
        </a:ln>
      </c:spPr>
      <c:txPr>
        <a:bodyPr vert="horz" rot="0"/>
        <a:lstStyle/>
        <a:p>
          <a:pPr>
            <a:defRPr lang="en-US" cap="none" sz="1850" b="0" i="0" u="none" baseline="0"/>
          </a:pPr>
        </a:p>
      </c:txPr>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54</xdr:row>
      <xdr:rowOff>57150</xdr:rowOff>
    </xdr:from>
    <xdr:to>
      <xdr:col>12</xdr:col>
      <xdr:colOff>0</xdr:colOff>
      <xdr:row>96</xdr:row>
      <xdr:rowOff>0</xdr:rowOff>
    </xdr:to>
    <xdr:graphicFrame>
      <xdr:nvGraphicFramePr>
        <xdr:cNvPr id="1" name="Chart 1"/>
        <xdr:cNvGraphicFramePr/>
      </xdr:nvGraphicFramePr>
      <xdr:xfrm>
        <a:off x="314325" y="9906000"/>
        <a:ext cx="6677025" cy="754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workbookViewId="0" topLeftCell="A3">
      <selection activeCell="N6" sqref="N6"/>
    </sheetView>
  </sheetViews>
  <sheetFormatPr defaultColWidth="9.00390625" defaultRowHeight="13.5"/>
  <cols>
    <col min="1" max="1" width="4.00390625" style="1" customWidth="1"/>
    <col min="2" max="2" width="5.375" style="1" customWidth="1"/>
    <col min="3" max="3" width="11.375" style="1" customWidth="1"/>
    <col min="4" max="4" width="14.25390625" style="1" customWidth="1"/>
    <col min="5" max="5" width="9.625" style="1" customWidth="1"/>
    <col min="6" max="10" width="5.75390625" style="1" customWidth="1"/>
    <col min="11" max="11" width="8.625" style="1" customWidth="1"/>
    <col min="12" max="12" width="9.75390625" style="1" customWidth="1"/>
    <col min="13" max="13" width="9.00390625" style="1" customWidth="1"/>
    <col min="14" max="14" width="9.00390625" style="2" customWidth="1"/>
    <col min="15" max="256" width="9.00390625" style="1" customWidth="1"/>
  </cols>
  <sheetData>
    <row r="1" spans="1:14" s="1" customFormat="1" ht="14.25">
      <c r="A1" s="2"/>
      <c r="B1" s="2"/>
      <c r="C1" s="2"/>
      <c r="D1" s="2"/>
      <c r="E1" s="2"/>
      <c r="F1" s="2"/>
      <c r="G1" s="2"/>
      <c r="H1" s="2"/>
      <c r="I1" s="3"/>
      <c r="J1" s="2"/>
      <c r="K1" s="2"/>
      <c r="L1" s="2"/>
      <c r="M1" s="2"/>
      <c r="N1" s="2"/>
    </row>
    <row r="2" spans="1:14" s="1" customFormat="1" ht="20.25">
      <c r="A2" s="2"/>
      <c r="B2" s="4" t="s">
        <v>0</v>
      </c>
      <c r="C2" s="4"/>
      <c r="D2" s="4"/>
      <c r="E2" s="4"/>
      <c r="F2" s="4"/>
      <c r="G2" s="2"/>
      <c r="H2" s="2"/>
      <c r="I2" s="5"/>
      <c r="J2" s="2"/>
      <c r="K2" s="2"/>
      <c r="L2" s="2"/>
      <c r="M2" s="2"/>
      <c r="N2" s="2"/>
    </row>
    <row r="3" spans="1:14" s="1" customFormat="1" ht="14.25" customHeight="1">
      <c r="A3" s="2"/>
      <c r="B3" s="4"/>
      <c r="C3" s="4"/>
      <c r="D3" s="4"/>
      <c r="E3" s="4"/>
      <c r="F3" s="4"/>
      <c r="G3" s="2"/>
      <c r="H3" s="2"/>
      <c r="I3" s="5"/>
      <c r="J3" s="2"/>
      <c r="K3" s="2"/>
      <c r="L3" s="2"/>
      <c r="M3" s="2"/>
      <c r="N3" s="2"/>
    </row>
    <row r="4" spans="1:14" s="1" customFormat="1" ht="14.25" customHeight="1">
      <c r="A4" s="2"/>
      <c r="B4" s="4"/>
      <c r="C4" s="4"/>
      <c r="D4" s="4"/>
      <c r="E4" s="4"/>
      <c r="F4" s="4"/>
      <c r="G4" s="2"/>
      <c r="H4" s="2"/>
      <c r="I4" s="6" t="s">
        <v>1</v>
      </c>
      <c r="J4" s="2"/>
      <c r="K4" s="2"/>
      <c r="L4" s="2"/>
      <c r="M4" s="2"/>
      <c r="N4" s="2"/>
    </row>
    <row r="5" spans="1:14" s="1" customFormat="1" ht="14.25" customHeight="1">
      <c r="A5" s="2"/>
      <c r="B5" s="7"/>
      <c r="C5" s="8" t="s">
        <v>2</v>
      </c>
      <c r="D5" s="8"/>
      <c r="E5" s="8"/>
      <c r="F5" s="8"/>
      <c r="G5" s="8"/>
      <c r="H5" s="2"/>
      <c r="I5" s="9" t="s">
        <v>3</v>
      </c>
      <c r="J5" s="10" t="s">
        <v>4</v>
      </c>
      <c r="K5" s="9" t="s">
        <v>5</v>
      </c>
      <c r="L5" s="9" t="s">
        <v>6</v>
      </c>
      <c r="M5" s="2"/>
      <c r="N5" s="2"/>
    </row>
    <row r="6" spans="1:14" s="1" customFormat="1" ht="14.25" customHeight="1">
      <c r="A6" s="2"/>
      <c r="B6" s="11"/>
      <c r="C6" s="12" t="s">
        <v>7</v>
      </c>
      <c r="D6" s="12"/>
      <c r="E6" s="12"/>
      <c r="F6" s="12"/>
      <c r="G6" s="12"/>
      <c r="H6" s="2"/>
      <c r="I6" s="13">
        <v>304</v>
      </c>
      <c r="J6" s="14" t="s">
        <v>8</v>
      </c>
      <c r="K6" s="15">
        <f>ROUNDDOWN(K7,0)</f>
        <v>1</v>
      </c>
      <c r="L6" s="16">
        <f>ROUND(L7,0)</f>
        <v>0</v>
      </c>
      <c r="M6" s="2"/>
      <c r="N6" s="2"/>
    </row>
    <row r="7" spans="1:14" s="1" customFormat="1" ht="14.25" customHeight="1">
      <c r="A7" s="2"/>
      <c r="B7" s="17"/>
      <c r="C7" s="18" t="s">
        <v>9</v>
      </c>
      <c r="D7" s="18"/>
      <c r="E7" s="18"/>
      <c r="F7" s="18"/>
      <c r="G7" s="18"/>
      <c r="H7" s="2"/>
      <c r="I7" s="19"/>
      <c r="J7" s="20">
        <f>I6/30.303</f>
        <v>10.032010032010032</v>
      </c>
      <c r="K7" s="21">
        <f>J7/10</f>
        <v>1.0032010032010032</v>
      </c>
      <c r="L7" s="21">
        <f>J7-(K6*10)</f>
        <v>0.03201003201003161</v>
      </c>
      <c r="M7" s="2"/>
      <c r="N7" s="2"/>
    </row>
    <row r="8" spans="1:14" s="1" customFormat="1" ht="14.25" customHeight="1">
      <c r="A8" s="2"/>
      <c r="B8" s="4"/>
      <c r="C8" s="4"/>
      <c r="D8" s="4"/>
      <c r="E8" s="4"/>
      <c r="F8" s="4"/>
      <c r="G8" s="2"/>
      <c r="H8" s="2"/>
      <c r="I8" s="5"/>
      <c r="J8" s="2"/>
      <c r="K8" s="2"/>
      <c r="L8" s="2"/>
      <c r="M8" s="2"/>
      <c r="N8" s="2"/>
    </row>
    <row r="9" spans="1:14" s="1" customFormat="1" ht="14.25" customHeight="1">
      <c r="A9" s="2"/>
      <c r="B9" s="4"/>
      <c r="C9" s="4"/>
      <c r="D9" s="4"/>
      <c r="E9" s="4"/>
      <c r="F9" s="4"/>
      <c r="G9" s="2"/>
      <c r="H9" s="2"/>
      <c r="I9" s="5"/>
      <c r="J9" s="2"/>
      <c r="K9" s="2"/>
      <c r="L9" s="2"/>
      <c r="M9" s="2"/>
      <c r="N9" s="2"/>
    </row>
    <row r="10" spans="1:14" s="1" customFormat="1" ht="14.25" customHeight="1">
      <c r="A10" s="2"/>
      <c r="B10" s="4"/>
      <c r="C10" s="4"/>
      <c r="D10" s="4"/>
      <c r="E10" s="4"/>
      <c r="F10" s="4"/>
      <c r="G10" s="2"/>
      <c r="H10" s="2"/>
      <c r="I10" s="5"/>
      <c r="J10" s="2"/>
      <c r="K10" s="2"/>
      <c r="L10" s="2"/>
      <c r="M10" s="2"/>
      <c r="N10" s="2"/>
    </row>
    <row r="11" spans="1:14" s="1" customFormat="1" ht="14.25" customHeight="1">
      <c r="A11" s="2"/>
      <c r="B11" s="22" t="s">
        <v>10</v>
      </c>
      <c r="C11" s="22"/>
      <c r="D11" s="22"/>
      <c r="E11" s="22"/>
      <c r="F11" s="22"/>
      <c r="G11" s="22"/>
      <c r="H11" s="22"/>
      <c r="I11" s="22"/>
      <c r="J11" s="22"/>
      <c r="K11" s="22"/>
      <c r="L11" s="22"/>
      <c r="M11" s="2"/>
      <c r="N11" s="2"/>
    </row>
    <row r="12" spans="1:14" s="1" customFormat="1" ht="14.25">
      <c r="A12" s="2"/>
      <c r="B12" s="23" t="s">
        <v>11</v>
      </c>
      <c r="C12" s="23"/>
      <c r="D12" s="23"/>
      <c r="E12" s="24" t="s">
        <v>12</v>
      </c>
      <c r="F12" s="24" t="s">
        <v>13</v>
      </c>
      <c r="G12" s="24" t="s">
        <v>14</v>
      </c>
      <c r="H12" s="24" t="s">
        <v>15</v>
      </c>
      <c r="I12" s="24" t="s">
        <v>16</v>
      </c>
      <c r="J12" s="24" t="s">
        <v>17</v>
      </c>
      <c r="K12" s="24" t="s">
        <v>18</v>
      </c>
      <c r="L12" s="25" t="s">
        <v>19</v>
      </c>
      <c r="M12" s="2"/>
      <c r="N12" s="2"/>
    </row>
    <row r="13" spans="1:14" s="1" customFormat="1" ht="14.25">
      <c r="A13" s="2"/>
      <c r="B13" s="26" t="s">
        <v>20</v>
      </c>
      <c r="C13" s="27" t="s">
        <v>21</v>
      </c>
      <c r="D13" s="27" t="s">
        <v>22</v>
      </c>
      <c r="E13" s="27" t="s">
        <v>23</v>
      </c>
      <c r="F13" s="27" t="s">
        <v>24</v>
      </c>
      <c r="G13" s="27" t="s">
        <v>25</v>
      </c>
      <c r="H13" s="27" t="s">
        <v>26</v>
      </c>
      <c r="I13" s="27" t="s">
        <v>27</v>
      </c>
      <c r="J13" s="27" t="s">
        <v>28</v>
      </c>
      <c r="K13" s="27" t="s">
        <v>29</v>
      </c>
      <c r="L13" s="28" t="s">
        <v>30</v>
      </c>
      <c r="M13" s="29"/>
      <c r="N13" s="2"/>
    </row>
    <row r="14" spans="1:14" s="1" customFormat="1" ht="14.25">
      <c r="A14" s="2"/>
      <c r="B14" s="26"/>
      <c r="C14" s="30" t="s">
        <v>31</v>
      </c>
      <c r="D14" s="30" t="s">
        <v>32</v>
      </c>
      <c r="E14" s="31">
        <v>275</v>
      </c>
      <c r="F14" s="31">
        <v>25</v>
      </c>
      <c r="G14" s="32">
        <v>0.8</v>
      </c>
      <c r="H14" s="32">
        <v>1.4</v>
      </c>
      <c r="I14" s="33">
        <f aca="true" t="shared" si="0" ref="I14:I19">H14-G14</f>
        <v>0.5999999999999999</v>
      </c>
      <c r="J14" s="33">
        <f>G15-H14</f>
        <v>0.6000000000000001</v>
      </c>
      <c r="K14" s="34">
        <f aca="true" t="shared" si="1" ref="K14:K19">E14-F14</f>
        <v>250</v>
      </c>
      <c r="L14" s="35">
        <f aca="true" t="shared" si="2" ref="L14:L19">I14/K14*100</f>
        <v>0.23999999999999994</v>
      </c>
      <c r="M14" s="36"/>
      <c r="N14" s="2"/>
    </row>
    <row r="15" spans="1:14" s="1" customFormat="1" ht="14.25">
      <c r="A15" s="2"/>
      <c r="B15" s="26"/>
      <c r="C15" s="30" t="s">
        <v>33</v>
      </c>
      <c r="D15" s="30" t="s">
        <v>34</v>
      </c>
      <c r="E15" s="31">
        <v>275</v>
      </c>
      <c r="F15" s="31">
        <v>30</v>
      </c>
      <c r="G15" s="32">
        <v>2</v>
      </c>
      <c r="H15" s="32">
        <v>2.5</v>
      </c>
      <c r="I15" s="33">
        <f t="shared" si="0"/>
        <v>0.5</v>
      </c>
      <c r="J15" s="33">
        <f>G16-H15</f>
        <v>0.6000000000000001</v>
      </c>
      <c r="K15" s="34">
        <f t="shared" si="1"/>
        <v>245</v>
      </c>
      <c r="L15" s="35">
        <f t="shared" si="2"/>
        <v>0.20408163265306123</v>
      </c>
      <c r="M15" s="36"/>
      <c r="N15" s="2"/>
    </row>
    <row r="16" spans="1:14" s="1" customFormat="1" ht="14.25">
      <c r="A16" s="2"/>
      <c r="B16" s="26"/>
      <c r="C16" s="30" t="s">
        <v>35</v>
      </c>
      <c r="D16" s="30" t="s">
        <v>36</v>
      </c>
      <c r="E16" s="31">
        <v>275</v>
      </c>
      <c r="F16" s="31">
        <v>35</v>
      </c>
      <c r="G16" s="32">
        <v>3.1</v>
      </c>
      <c r="H16" s="32">
        <v>3.4</v>
      </c>
      <c r="I16" s="33">
        <f t="shared" si="0"/>
        <v>0.2999999999999998</v>
      </c>
      <c r="J16" s="33">
        <f>G17-H16</f>
        <v>0.6000000000000001</v>
      </c>
      <c r="K16" s="34">
        <f t="shared" si="1"/>
        <v>240</v>
      </c>
      <c r="L16" s="35">
        <f t="shared" si="2"/>
        <v>0.12499999999999992</v>
      </c>
      <c r="M16" s="37"/>
      <c r="N16" s="2"/>
    </row>
    <row r="17" spans="1:14" s="1" customFormat="1" ht="14.25">
      <c r="A17" s="2"/>
      <c r="B17" s="26"/>
      <c r="C17" s="30" t="s">
        <v>37</v>
      </c>
      <c r="D17" s="30" t="s">
        <v>38</v>
      </c>
      <c r="E17" s="31">
        <v>290</v>
      </c>
      <c r="F17" s="31">
        <v>40</v>
      </c>
      <c r="G17" s="32">
        <v>4</v>
      </c>
      <c r="H17" s="32">
        <v>4.3</v>
      </c>
      <c r="I17" s="33">
        <f t="shared" si="0"/>
        <v>0.2999999999999998</v>
      </c>
      <c r="J17" s="33">
        <f>G18-H17</f>
        <v>0.9000000000000004</v>
      </c>
      <c r="K17" s="34">
        <f t="shared" si="1"/>
        <v>250</v>
      </c>
      <c r="L17" s="35">
        <f t="shared" si="2"/>
        <v>0.11999999999999993</v>
      </c>
      <c r="M17" s="37"/>
      <c r="N17" s="2"/>
    </row>
    <row r="18" spans="1:14" s="1" customFormat="1" ht="14.25">
      <c r="A18" s="2"/>
      <c r="B18" s="26"/>
      <c r="C18" s="38" t="s">
        <v>39</v>
      </c>
      <c r="D18" s="38" t="s">
        <v>40</v>
      </c>
      <c r="E18" s="39">
        <v>290</v>
      </c>
      <c r="F18" s="39">
        <v>40</v>
      </c>
      <c r="G18" s="32">
        <v>5.2</v>
      </c>
      <c r="H18" s="32">
        <v>5.4</v>
      </c>
      <c r="I18" s="33">
        <f t="shared" si="0"/>
        <v>0.20000000000000018</v>
      </c>
      <c r="J18" s="33">
        <f>G19-H18</f>
        <v>0.7999999999999998</v>
      </c>
      <c r="K18" s="34">
        <f t="shared" si="1"/>
        <v>250</v>
      </c>
      <c r="L18" s="35">
        <f t="shared" si="2"/>
        <v>0.08000000000000007</v>
      </c>
      <c r="M18" s="37"/>
      <c r="N18" s="2"/>
    </row>
    <row r="19" spans="1:14" s="1" customFormat="1" ht="14.25">
      <c r="A19" s="2"/>
      <c r="B19" s="26"/>
      <c r="C19" s="38" t="s">
        <v>41</v>
      </c>
      <c r="D19" s="38" t="s">
        <v>42</v>
      </c>
      <c r="E19" s="39">
        <v>290</v>
      </c>
      <c r="F19" s="39">
        <v>0</v>
      </c>
      <c r="G19" s="32">
        <v>6.2</v>
      </c>
      <c r="H19" s="32">
        <v>7</v>
      </c>
      <c r="I19" s="40">
        <f t="shared" si="0"/>
        <v>0.7999999999999998</v>
      </c>
      <c r="J19" s="41" t="s">
        <v>43</v>
      </c>
      <c r="K19" s="42">
        <f t="shared" si="1"/>
        <v>290</v>
      </c>
      <c r="L19" s="43">
        <f t="shared" si="2"/>
        <v>0.2758620689655172</v>
      </c>
      <c r="M19" s="37"/>
      <c r="N19" s="2"/>
    </row>
    <row r="20" spans="1:14" s="1" customFormat="1" ht="14.25">
      <c r="A20" s="2"/>
      <c r="B20" s="26"/>
      <c r="C20" s="44" t="s">
        <v>44</v>
      </c>
      <c r="D20" s="44"/>
      <c r="E20" s="44"/>
      <c r="F20" s="45"/>
      <c r="G20" s="45"/>
      <c r="H20" s="45"/>
      <c r="I20" s="45"/>
      <c r="J20" s="45"/>
      <c r="K20" s="46">
        <f>SUM(K14:K19)</f>
        <v>1525</v>
      </c>
      <c r="L20" s="47">
        <f>(H19-G14)/K20*100</f>
        <v>0.4065573770491803</v>
      </c>
      <c r="M20" s="36"/>
      <c r="N20" s="2"/>
    </row>
    <row r="21" spans="1:14" s="1" customFormat="1" ht="14.25" customHeight="1">
      <c r="A21" s="2"/>
      <c r="B21" s="4"/>
      <c r="C21" s="4"/>
      <c r="D21" s="4"/>
      <c r="E21" s="4"/>
      <c r="F21" s="4"/>
      <c r="G21" s="2"/>
      <c r="H21" s="2"/>
      <c r="I21" s="5"/>
      <c r="J21" s="2"/>
      <c r="K21" s="2"/>
      <c r="L21" s="2"/>
      <c r="M21" s="2"/>
      <c r="N21" s="2"/>
    </row>
    <row r="22" spans="1:14" s="1" customFormat="1" ht="14.25" customHeight="1">
      <c r="A22" s="2"/>
      <c r="B22" s="4"/>
      <c r="C22" s="4"/>
      <c r="D22" s="4"/>
      <c r="E22" s="4"/>
      <c r="F22" s="4"/>
      <c r="G22" s="2"/>
      <c r="H22" s="2"/>
      <c r="I22" s="5"/>
      <c r="J22" s="2"/>
      <c r="K22" s="2"/>
      <c r="L22" s="2"/>
      <c r="M22" s="2"/>
      <c r="N22" s="2"/>
    </row>
    <row r="23" spans="1:14" s="1" customFormat="1" ht="14.25" customHeight="1">
      <c r="A23" s="2"/>
      <c r="B23" s="4"/>
      <c r="C23" s="4"/>
      <c r="D23" s="4"/>
      <c r="E23" s="4"/>
      <c r="F23" s="4"/>
      <c r="G23" s="2"/>
      <c r="H23" s="2"/>
      <c r="I23" s="5"/>
      <c r="J23" s="2"/>
      <c r="K23" s="2"/>
      <c r="L23" s="2"/>
      <c r="M23" s="2"/>
      <c r="N23" s="2"/>
    </row>
    <row r="24" spans="1:14" s="1" customFormat="1" ht="14.25">
      <c r="A24" s="2"/>
      <c r="B24" s="22" t="s">
        <v>45</v>
      </c>
      <c r="C24" s="22"/>
      <c r="D24" s="22"/>
      <c r="E24" s="22"/>
      <c r="F24" s="22"/>
      <c r="G24" s="22"/>
      <c r="H24" s="22"/>
      <c r="I24" s="22"/>
      <c r="J24" s="22"/>
      <c r="K24" s="22"/>
      <c r="L24" s="22"/>
      <c r="M24" s="36"/>
      <c r="N24" s="2"/>
    </row>
    <row r="25" spans="1:14" s="1" customFormat="1" ht="14.25">
      <c r="A25" s="2"/>
      <c r="B25" s="23" t="s">
        <v>46</v>
      </c>
      <c r="C25" s="23"/>
      <c r="D25" s="23"/>
      <c r="E25" s="24" t="s">
        <v>47</v>
      </c>
      <c r="F25" s="24" t="s">
        <v>48</v>
      </c>
      <c r="G25" s="24" t="s">
        <v>49</v>
      </c>
      <c r="H25" s="24" t="s">
        <v>50</v>
      </c>
      <c r="I25" s="24" t="s">
        <v>51</v>
      </c>
      <c r="J25" s="24" t="s">
        <v>52</v>
      </c>
      <c r="K25" s="24" t="s">
        <v>53</v>
      </c>
      <c r="L25" s="25" t="s">
        <v>54</v>
      </c>
      <c r="M25" s="2"/>
      <c r="N25" s="2"/>
    </row>
    <row r="26" spans="1:14" s="1" customFormat="1" ht="14.25">
      <c r="A26" s="2"/>
      <c r="B26" s="26" t="s">
        <v>55</v>
      </c>
      <c r="C26" s="27" t="s">
        <v>56</v>
      </c>
      <c r="D26" s="27" t="s">
        <v>57</v>
      </c>
      <c r="E26" s="27" t="s">
        <v>58</v>
      </c>
      <c r="F26" s="27" t="s">
        <v>59</v>
      </c>
      <c r="G26" s="27" t="s">
        <v>60</v>
      </c>
      <c r="H26" s="27" t="s">
        <v>61</v>
      </c>
      <c r="I26" s="27" t="s">
        <v>62</v>
      </c>
      <c r="J26" s="27" t="s">
        <v>63</v>
      </c>
      <c r="K26" s="27" t="s">
        <v>64</v>
      </c>
      <c r="L26" s="28" t="s">
        <v>65</v>
      </c>
      <c r="M26" s="29"/>
      <c r="N26" s="2"/>
    </row>
    <row r="27" spans="1:14" s="1" customFormat="1" ht="14.25">
      <c r="A27" s="2"/>
      <c r="B27" s="26"/>
      <c r="C27" s="30" t="s">
        <v>66</v>
      </c>
      <c r="D27" s="30" t="s">
        <v>67</v>
      </c>
      <c r="E27" s="48">
        <v>320</v>
      </c>
      <c r="F27" s="48">
        <v>20</v>
      </c>
      <c r="G27" s="49">
        <v>0.6</v>
      </c>
      <c r="H27" s="49">
        <v>1.5</v>
      </c>
      <c r="I27" s="33">
        <f aca="true" t="shared" si="3" ref="I27:I32">H27-G27</f>
        <v>0.9</v>
      </c>
      <c r="J27" s="33">
        <f>G28-H27</f>
        <v>0.6000000000000001</v>
      </c>
      <c r="K27" s="34">
        <f aca="true" t="shared" si="4" ref="K27:K32">E27-F27</f>
        <v>300</v>
      </c>
      <c r="L27" s="35">
        <f aca="true" t="shared" si="5" ref="L27:L32">I27/K27*100</f>
        <v>0.3</v>
      </c>
      <c r="M27" s="36"/>
      <c r="N27" s="2"/>
    </row>
    <row r="28" spans="1:14" s="1" customFormat="1" ht="14.25">
      <c r="A28" s="2"/>
      <c r="B28" s="26"/>
      <c r="C28" s="30" t="s">
        <v>68</v>
      </c>
      <c r="D28" s="30" t="s">
        <v>69</v>
      </c>
      <c r="E28" s="48">
        <v>320</v>
      </c>
      <c r="F28" s="48">
        <v>20</v>
      </c>
      <c r="G28" s="49">
        <v>2.1</v>
      </c>
      <c r="H28" s="49">
        <v>3.1</v>
      </c>
      <c r="I28" s="33">
        <f t="shared" si="3"/>
        <v>1</v>
      </c>
      <c r="J28" s="33">
        <f>G29-H28</f>
        <v>0.10000000000000009</v>
      </c>
      <c r="K28" s="34">
        <f t="shared" si="4"/>
        <v>300</v>
      </c>
      <c r="L28" s="35">
        <f t="shared" si="5"/>
        <v>0.33333333333333337</v>
      </c>
      <c r="M28" s="36"/>
      <c r="N28" s="2"/>
    </row>
    <row r="29" spans="1:14" s="1" customFormat="1" ht="14.25">
      <c r="A29" s="2"/>
      <c r="B29" s="26"/>
      <c r="C29" s="30" t="s">
        <v>70</v>
      </c>
      <c r="D29" s="30" t="s">
        <v>71</v>
      </c>
      <c r="E29" s="48">
        <v>320</v>
      </c>
      <c r="F29" s="48">
        <v>20</v>
      </c>
      <c r="G29" s="49">
        <v>3.2</v>
      </c>
      <c r="H29" s="49">
        <v>4</v>
      </c>
      <c r="I29" s="33">
        <f t="shared" si="3"/>
        <v>0.7999999999999998</v>
      </c>
      <c r="J29" s="33">
        <f>G30-H29</f>
        <v>0.09999999999999964</v>
      </c>
      <c r="K29" s="34">
        <f t="shared" si="4"/>
        <v>300</v>
      </c>
      <c r="L29" s="35">
        <f t="shared" si="5"/>
        <v>0.2666666666666666</v>
      </c>
      <c r="M29" s="37"/>
      <c r="N29" s="2"/>
    </row>
    <row r="30" spans="1:14" s="1" customFormat="1" ht="14.25">
      <c r="A30" s="2"/>
      <c r="B30" s="26"/>
      <c r="C30" s="30" t="s">
        <v>72</v>
      </c>
      <c r="D30" s="30" t="s">
        <v>73</v>
      </c>
      <c r="E30" s="48">
        <v>320</v>
      </c>
      <c r="F30" s="48">
        <v>0</v>
      </c>
      <c r="G30" s="49">
        <v>4.1</v>
      </c>
      <c r="H30" s="49">
        <v>4.9</v>
      </c>
      <c r="I30" s="33">
        <f t="shared" si="3"/>
        <v>0.8000000000000007</v>
      </c>
      <c r="J30" s="33">
        <f>G31-H30</f>
        <v>0</v>
      </c>
      <c r="K30" s="34">
        <f t="shared" si="4"/>
        <v>320</v>
      </c>
      <c r="L30" s="35">
        <f t="shared" si="5"/>
        <v>0.2500000000000002</v>
      </c>
      <c r="M30" s="37"/>
      <c r="N30" s="2"/>
    </row>
    <row r="31" spans="1:14" s="1" customFormat="1" ht="14.25">
      <c r="A31" s="2"/>
      <c r="B31" s="26"/>
      <c r="C31" s="38" t="s">
        <v>74</v>
      </c>
      <c r="D31" s="30" t="s">
        <v>75</v>
      </c>
      <c r="E31" s="50"/>
      <c r="F31" s="50"/>
      <c r="G31" s="51">
        <v>4.9</v>
      </c>
      <c r="H31" s="51">
        <v>4.9</v>
      </c>
      <c r="I31" s="33">
        <f t="shared" si="3"/>
        <v>0</v>
      </c>
      <c r="J31" s="33">
        <f>G32-H31</f>
        <v>0</v>
      </c>
      <c r="K31" s="34">
        <f t="shared" si="4"/>
        <v>0</v>
      </c>
      <c r="L31" s="35" t="e">
        <f t="shared" si="5"/>
        <v>#VALUE!</v>
      </c>
      <c r="M31" s="37"/>
      <c r="N31" s="2"/>
    </row>
    <row r="32" spans="1:14" s="1" customFormat="1" ht="14.25">
      <c r="A32" s="2"/>
      <c r="B32" s="26"/>
      <c r="C32" s="38" t="s">
        <v>76</v>
      </c>
      <c r="D32" s="30" t="s">
        <v>77</v>
      </c>
      <c r="E32" s="50"/>
      <c r="F32" s="50"/>
      <c r="G32" s="51">
        <v>4.9</v>
      </c>
      <c r="H32" s="51">
        <v>4.9</v>
      </c>
      <c r="I32" s="40">
        <f t="shared" si="3"/>
        <v>0</v>
      </c>
      <c r="J32" s="41" t="s">
        <v>78</v>
      </c>
      <c r="K32" s="42">
        <f t="shared" si="4"/>
        <v>0</v>
      </c>
      <c r="L32" s="43" t="e">
        <f t="shared" si="5"/>
        <v>#VALUE!</v>
      </c>
      <c r="M32" s="37"/>
      <c r="N32" s="2"/>
    </row>
    <row r="33" spans="1:14" s="1" customFormat="1" ht="14.25">
      <c r="A33" s="2"/>
      <c r="B33" s="26"/>
      <c r="C33" s="44" t="s">
        <v>79</v>
      </c>
      <c r="D33" s="44"/>
      <c r="E33" s="44"/>
      <c r="F33" s="45"/>
      <c r="G33" s="52"/>
      <c r="H33" s="45"/>
      <c r="I33" s="45"/>
      <c r="J33" s="45"/>
      <c r="K33" s="46">
        <f>SUM(K27:K32)</f>
        <v>1220</v>
      </c>
      <c r="L33" s="53">
        <f>(H32-G27)/K33*100</f>
        <v>0.3524590163934427</v>
      </c>
      <c r="M33" s="36"/>
      <c r="N33" s="2"/>
    </row>
    <row r="34" spans="1:14" s="1" customFormat="1" ht="14.25" customHeight="1">
      <c r="A34" s="2"/>
      <c r="B34" s="4"/>
      <c r="C34" s="4"/>
      <c r="D34" s="4"/>
      <c r="E34" s="4"/>
      <c r="F34" s="4"/>
      <c r="G34" s="2"/>
      <c r="H34" s="2"/>
      <c r="I34" s="5"/>
      <c r="J34" s="2"/>
      <c r="K34" s="2"/>
      <c r="L34" s="2"/>
      <c r="M34" s="2"/>
      <c r="N34" s="2"/>
    </row>
    <row r="35" spans="1:14" s="1" customFormat="1" ht="14.25" customHeight="1">
      <c r="A35" s="2"/>
      <c r="B35" s="4"/>
      <c r="C35" s="4"/>
      <c r="D35" s="4"/>
      <c r="E35" s="4"/>
      <c r="F35" s="4"/>
      <c r="G35" s="2"/>
      <c r="H35" s="2"/>
      <c r="I35" s="5"/>
      <c r="J35" s="2"/>
      <c r="K35" s="2"/>
      <c r="L35" s="2"/>
      <c r="M35" s="2"/>
      <c r="N35" s="2"/>
    </row>
    <row r="36" spans="1:14" s="1" customFormat="1" ht="14.25" customHeight="1">
      <c r="A36" s="2"/>
      <c r="B36" s="4"/>
      <c r="C36" s="4"/>
      <c r="D36" s="4"/>
      <c r="E36" s="4"/>
      <c r="F36" s="4"/>
      <c r="G36" s="2"/>
      <c r="H36" s="2"/>
      <c r="I36" s="5"/>
      <c r="J36" s="2"/>
      <c r="K36" s="2"/>
      <c r="L36" s="2"/>
      <c r="M36" s="2"/>
      <c r="N36" s="2"/>
    </row>
    <row r="37" spans="1:14" s="1" customFormat="1" ht="14.25">
      <c r="A37" s="2"/>
      <c r="B37" s="54" t="s">
        <v>80</v>
      </c>
      <c r="C37" s="54"/>
      <c r="D37" s="54"/>
      <c r="E37" s="54"/>
      <c r="F37" s="54"/>
      <c r="G37" s="54"/>
      <c r="H37" s="54"/>
      <c r="I37" s="54"/>
      <c r="J37" s="54"/>
      <c r="K37" s="54"/>
      <c r="L37" s="54"/>
      <c r="M37" s="2"/>
      <c r="N37" s="2"/>
    </row>
    <row r="38" spans="1:14" s="1" customFormat="1" ht="14.25">
      <c r="A38" s="2"/>
      <c r="B38" s="55" t="s">
        <v>81</v>
      </c>
      <c r="C38" s="55"/>
      <c r="D38" s="55"/>
      <c r="E38" s="24" t="s">
        <v>82</v>
      </c>
      <c r="F38" s="24" t="s">
        <v>83</v>
      </c>
      <c r="G38" s="24" t="s">
        <v>84</v>
      </c>
      <c r="H38" s="24" t="s">
        <v>85</v>
      </c>
      <c r="I38" s="24" t="s">
        <v>86</v>
      </c>
      <c r="J38" s="24" t="s">
        <v>87</v>
      </c>
      <c r="K38" s="24" t="s">
        <v>88</v>
      </c>
      <c r="L38" s="25" t="s">
        <v>89</v>
      </c>
      <c r="M38" s="2"/>
      <c r="N38" s="2"/>
    </row>
    <row r="39" spans="1:14" s="1" customFormat="1" ht="14.25">
      <c r="A39" s="2"/>
      <c r="B39" s="26" t="s">
        <v>90</v>
      </c>
      <c r="C39" s="27" t="s">
        <v>91</v>
      </c>
      <c r="D39" s="27" t="s">
        <v>92</v>
      </c>
      <c r="E39" s="27" t="s">
        <v>93</v>
      </c>
      <c r="F39" s="27" t="s">
        <v>94</v>
      </c>
      <c r="G39" s="27" t="s">
        <v>95</v>
      </c>
      <c r="H39" s="27" t="s">
        <v>96</v>
      </c>
      <c r="I39" s="27" t="s">
        <v>97</v>
      </c>
      <c r="J39" s="27" t="s">
        <v>98</v>
      </c>
      <c r="K39" s="27" t="s">
        <v>99</v>
      </c>
      <c r="L39" s="28" t="s">
        <v>100</v>
      </c>
      <c r="M39" s="29"/>
      <c r="N39" s="2"/>
    </row>
    <row r="40" spans="1:14" s="1" customFormat="1" ht="14.25">
      <c r="A40" s="2"/>
      <c r="B40" s="26"/>
      <c r="C40" s="30" t="s">
        <v>101</v>
      </c>
      <c r="D40" s="30"/>
      <c r="E40" s="56">
        <v>0</v>
      </c>
      <c r="F40" s="56">
        <v>0</v>
      </c>
      <c r="G40" s="57">
        <v>0</v>
      </c>
      <c r="H40" s="57">
        <v>0</v>
      </c>
      <c r="I40" s="33">
        <f aca="true" t="shared" si="6" ref="I40:I45">H40-G40</f>
        <v>0</v>
      </c>
      <c r="J40" s="33">
        <f>G41-H40</f>
        <v>0</v>
      </c>
      <c r="K40" s="34">
        <f aca="true" t="shared" si="7" ref="K40:K45">E40-F40</f>
        <v>0</v>
      </c>
      <c r="L40" s="35" t="e">
        <f aca="true" t="shared" si="8" ref="L40:L45">I40/K40*100</f>
        <v>#VALUE!</v>
      </c>
      <c r="M40" s="36"/>
      <c r="N40" s="2"/>
    </row>
    <row r="41" spans="1:14" s="1" customFormat="1" ht="14.25">
      <c r="A41" s="2"/>
      <c r="B41" s="26"/>
      <c r="C41" s="30" t="s">
        <v>102</v>
      </c>
      <c r="D41" s="38"/>
      <c r="E41" s="58">
        <v>0</v>
      </c>
      <c r="F41" s="58">
        <v>0</v>
      </c>
      <c r="G41" s="59">
        <v>0</v>
      </c>
      <c r="H41" s="59">
        <v>0</v>
      </c>
      <c r="I41" s="33">
        <f t="shared" si="6"/>
        <v>0</v>
      </c>
      <c r="J41" s="33">
        <f>G42-H41</f>
        <v>0</v>
      </c>
      <c r="K41" s="34">
        <f t="shared" si="7"/>
        <v>0</v>
      </c>
      <c r="L41" s="35" t="e">
        <f t="shared" si="8"/>
        <v>#VALUE!</v>
      </c>
      <c r="M41" s="36"/>
      <c r="N41" s="2"/>
    </row>
    <row r="42" spans="1:14" s="1" customFormat="1" ht="14.25">
      <c r="A42" s="2"/>
      <c r="B42" s="26"/>
      <c r="C42" s="30" t="s">
        <v>103</v>
      </c>
      <c r="D42" s="30"/>
      <c r="E42" s="56">
        <v>0</v>
      </c>
      <c r="F42" s="56">
        <v>0</v>
      </c>
      <c r="G42" s="57">
        <v>0</v>
      </c>
      <c r="H42" s="57">
        <v>0</v>
      </c>
      <c r="I42" s="33">
        <f t="shared" si="6"/>
        <v>0</v>
      </c>
      <c r="J42" s="33">
        <f>G43-H42</f>
        <v>0</v>
      </c>
      <c r="K42" s="34">
        <f t="shared" si="7"/>
        <v>0</v>
      </c>
      <c r="L42" s="35" t="e">
        <f t="shared" si="8"/>
        <v>#VALUE!</v>
      </c>
      <c r="M42" s="37"/>
      <c r="N42" s="2"/>
    </row>
    <row r="43" spans="1:14" s="1" customFormat="1" ht="14.25">
      <c r="A43" s="2"/>
      <c r="B43" s="26"/>
      <c r="C43" s="30" t="s">
        <v>104</v>
      </c>
      <c r="D43" s="38"/>
      <c r="E43" s="58">
        <v>0</v>
      </c>
      <c r="F43" s="58">
        <v>0</v>
      </c>
      <c r="G43" s="59">
        <v>0</v>
      </c>
      <c r="H43" s="59">
        <v>0</v>
      </c>
      <c r="I43" s="33">
        <f t="shared" si="6"/>
        <v>0</v>
      </c>
      <c r="J43" s="33">
        <f>G44-H43</f>
        <v>0</v>
      </c>
      <c r="K43" s="34">
        <f t="shared" si="7"/>
        <v>0</v>
      </c>
      <c r="L43" s="35" t="e">
        <f t="shared" si="8"/>
        <v>#VALUE!</v>
      </c>
      <c r="M43" s="37"/>
      <c r="N43" s="2"/>
    </row>
    <row r="44" spans="1:14" s="1" customFormat="1" ht="14.25">
      <c r="A44" s="2"/>
      <c r="B44" s="26"/>
      <c r="C44" s="38" t="s">
        <v>105</v>
      </c>
      <c r="D44" s="38"/>
      <c r="E44" s="58">
        <v>0</v>
      </c>
      <c r="F44" s="58">
        <v>0</v>
      </c>
      <c r="G44" s="59">
        <v>0</v>
      </c>
      <c r="H44" s="59">
        <v>0</v>
      </c>
      <c r="I44" s="33">
        <f t="shared" si="6"/>
        <v>0</v>
      </c>
      <c r="J44" s="33">
        <f>G45-H44</f>
        <v>0</v>
      </c>
      <c r="K44" s="34">
        <f t="shared" si="7"/>
        <v>0</v>
      </c>
      <c r="L44" s="35" t="e">
        <f t="shared" si="8"/>
        <v>#VALUE!</v>
      </c>
      <c r="M44" s="37"/>
      <c r="N44" s="2"/>
    </row>
    <row r="45" spans="1:14" s="1" customFormat="1" ht="14.25">
      <c r="A45" s="2"/>
      <c r="B45" s="26"/>
      <c r="C45" s="38" t="s">
        <v>106</v>
      </c>
      <c r="D45" s="38"/>
      <c r="E45" s="58">
        <v>0</v>
      </c>
      <c r="F45" s="58">
        <v>0</v>
      </c>
      <c r="G45" s="59">
        <v>0</v>
      </c>
      <c r="H45" s="59">
        <v>0</v>
      </c>
      <c r="I45" s="40">
        <f t="shared" si="6"/>
        <v>0</v>
      </c>
      <c r="J45" s="41" t="s">
        <v>107</v>
      </c>
      <c r="K45" s="42">
        <f t="shared" si="7"/>
        <v>0</v>
      </c>
      <c r="L45" s="43" t="e">
        <f t="shared" si="8"/>
        <v>#VALUE!</v>
      </c>
      <c r="M45" s="37"/>
      <c r="N45" s="2"/>
    </row>
    <row r="46" spans="1:14" s="1" customFormat="1" ht="14.25">
      <c r="A46" s="2"/>
      <c r="B46" s="26"/>
      <c r="C46" s="44" t="s">
        <v>108</v>
      </c>
      <c r="D46" s="44"/>
      <c r="E46" s="44"/>
      <c r="F46" s="45"/>
      <c r="G46" s="45"/>
      <c r="H46" s="45"/>
      <c r="I46" s="45"/>
      <c r="J46" s="45"/>
      <c r="K46" s="46">
        <f>SUM(K40:K45)</f>
        <v>0</v>
      </c>
      <c r="L46" s="53" t="e">
        <f>(H45-G40)/K46*100</f>
        <v>#VALUE!</v>
      </c>
      <c r="M46" s="36"/>
      <c r="N46" s="2"/>
    </row>
    <row r="47" spans="1:14" s="1" customFormat="1" ht="14.25">
      <c r="A47" s="2"/>
      <c r="B47" s="60" t="s">
        <v>109</v>
      </c>
      <c r="E47" s="2"/>
      <c r="F47" s="2"/>
      <c r="G47" s="2"/>
      <c r="H47" s="2"/>
      <c r="I47" s="2"/>
      <c r="J47" s="2"/>
      <c r="K47" s="2"/>
      <c r="L47" s="61"/>
      <c r="M47" s="36"/>
      <c r="N47" s="2"/>
    </row>
    <row r="48" spans="1:14" s="1" customFormat="1" ht="14.25">
      <c r="A48" s="2"/>
      <c r="B48" s="6" t="s">
        <v>110</v>
      </c>
      <c r="C48" s="2"/>
      <c r="D48" s="2"/>
      <c r="E48" s="2"/>
      <c r="F48" s="2"/>
      <c r="G48" s="2"/>
      <c r="H48" s="2"/>
      <c r="I48" s="2"/>
      <c r="J48" s="2"/>
      <c r="K48" s="2"/>
      <c r="L48" s="61"/>
      <c r="M48" s="36"/>
      <c r="N48" s="2"/>
    </row>
    <row r="49" spans="1:14" s="1" customFormat="1" ht="14.25">
      <c r="A49" s="2"/>
      <c r="B49" s="2" t="s">
        <v>111</v>
      </c>
      <c r="C49" s="2"/>
      <c r="D49" s="2"/>
      <c r="E49" s="2"/>
      <c r="F49" s="2"/>
      <c r="G49" s="2"/>
      <c r="H49" s="2"/>
      <c r="I49" s="2"/>
      <c r="J49" s="2"/>
      <c r="K49" s="2"/>
      <c r="L49" s="61"/>
      <c r="M49" s="36"/>
      <c r="N49" s="2"/>
    </row>
    <row r="50" spans="1:14" s="1" customFormat="1" ht="14.25">
      <c r="A50" s="2"/>
      <c r="B50" s="2" t="s">
        <v>112</v>
      </c>
      <c r="C50" s="2"/>
      <c r="D50" s="2"/>
      <c r="E50" s="2"/>
      <c r="F50" s="2"/>
      <c r="G50" s="2"/>
      <c r="H50" s="2"/>
      <c r="I50" s="2"/>
      <c r="J50" s="2"/>
      <c r="K50" s="2"/>
      <c r="L50" s="61"/>
      <c r="M50" s="36"/>
      <c r="N50" s="2"/>
    </row>
    <row r="51" spans="1:14" s="1" customFormat="1" ht="14.25" customHeight="1">
      <c r="A51" s="2"/>
      <c r="B51" s="6" t="s">
        <v>113</v>
      </c>
      <c r="C51" s="2"/>
      <c r="D51" s="2"/>
      <c r="E51" s="2"/>
      <c r="F51" s="2"/>
      <c r="G51" s="2"/>
      <c r="H51" s="2"/>
      <c r="I51" s="2"/>
      <c r="J51" s="2"/>
      <c r="K51" s="2"/>
      <c r="L51" s="61"/>
      <c r="M51" s="36"/>
      <c r="N51" s="2"/>
    </row>
    <row r="52" spans="1:14" s="1" customFormat="1" ht="14.25" customHeight="1">
      <c r="A52" s="2"/>
      <c r="B52" s="6"/>
      <c r="C52" s="2"/>
      <c r="D52" s="2"/>
      <c r="E52" s="2"/>
      <c r="F52" s="2"/>
      <c r="G52" s="2"/>
      <c r="H52" s="2"/>
      <c r="I52" s="2"/>
      <c r="J52" s="2"/>
      <c r="K52" s="2"/>
      <c r="L52" s="61"/>
      <c r="M52" s="36"/>
      <c r="N52" s="2"/>
    </row>
    <row r="53" spans="1:14" s="1" customFormat="1" ht="14.25" customHeight="1">
      <c r="A53" s="2"/>
      <c r="B53" s="6"/>
      <c r="C53" s="2"/>
      <c r="D53" s="2"/>
      <c r="E53" s="2"/>
      <c r="F53" s="2"/>
      <c r="G53" s="2"/>
      <c r="H53" s="2"/>
      <c r="I53" s="2"/>
      <c r="J53" s="2"/>
      <c r="K53" s="2"/>
      <c r="L53" s="61"/>
      <c r="M53" s="36"/>
      <c r="N53" s="2"/>
    </row>
    <row r="54" spans="1:14" s="1" customFormat="1" ht="14.25" customHeight="1">
      <c r="A54" s="2"/>
      <c r="B54" s="4"/>
      <c r="C54" s="4"/>
      <c r="D54" s="4"/>
      <c r="E54" s="4"/>
      <c r="F54" s="4"/>
      <c r="G54" s="2"/>
      <c r="H54" s="2"/>
      <c r="I54" s="5"/>
      <c r="J54" s="2"/>
      <c r="K54" s="2"/>
      <c r="L54" s="2"/>
      <c r="M54" s="2"/>
      <c r="N54" s="2"/>
    </row>
    <row r="55" spans="1:14" s="1" customFormat="1" ht="14.25">
      <c r="A55" s="2"/>
      <c r="B55" s="2"/>
      <c r="C55" s="2"/>
      <c r="D55" s="2"/>
      <c r="E55" s="2"/>
      <c r="F55" s="2"/>
      <c r="G55" s="2"/>
      <c r="H55" s="2"/>
      <c r="I55" s="2"/>
      <c r="J55" s="2"/>
      <c r="K55" s="2"/>
      <c r="L55" s="2"/>
      <c r="M55" s="2"/>
      <c r="N55" s="2"/>
    </row>
    <row r="56" spans="1:14" s="1" customFormat="1" ht="14.25">
      <c r="A56" s="2"/>
      <c r="B56" s="2"/>
      <c r="C56" s="2" t="s">
        <v>114</v>
      </c>
      <c r="D56" s="2"/>
      <c r="E56" s="2"/>
      <c r="F56" s="2"/>
      <c r="G56" s="2"/>
      <c r="H56" s="2"/>
      <c r="I56" s="2"/>
      <c r="J56" s="2"/>
      <c r="K56" s="2"/>
      <c r="L56" s="2"/>
      <c r="M56" s="2"/>
      <c r="N56" s="2"/>
    </row>
    <row r="57" spans="1:14" s="1" customFormat="1" ht="14.25">
      <c r="A57" s="2"/>
      <c r="B57" s="2"/>
      <c r="C57" s="29" t="s">
        <v>115</v>
      </c>
      <c r="D57" s="29"/>
      <c r="E57" s="62" t="s">
        <v>116</v>
      </c>
      <c r="F57" s="63" t="s">
        <v>117</v>
      </c>
      <c r="G57" s="64" t="s">
        <v>118</v>
      </c>
      <c r="H57" s="2"/>
      <c r="I57" s="2"/>
      <c r="J57" s="2"/>
      <c r="K57" s="2"/>
      <c r="L57" s="2"/>
      <c r="M57" s="2"/>
      <c r="N57" s="2"/>
    </row>
    <row r="58" spans="1:14" s="1" customFormat="1" ht="14.25">
      <c r="A58" s="2"/>
      <c r="B58" s="2"/>
      <c r="C58" s="65"/>
      <c r="D58" s="65"/>
      <c r="E58" s="66" t="str">
        <f>B12</f>
        <v>[並継ぎ標準]　</v>
      </c>
      <c r="F58" s="67" t="str">
        <f>B25</f>
        <v>[印籠継ぎ軟調]　</v>
      </c>
      <c r="G58" s="68" t="str">
        <f>B38</f>
        <v>[あなたの竿]　</v>
      </c>
      <c r="H58" s="2"/>
      <c r="I58" s="2"/>
      <c r="J58" s="2"/>
      <c r="K58" s="2"/>
      <c r="L58" s="2"/>
      <c r="M58" s="2"/>
      <c r="N58" s="2"/>
    </row>
    <row r="59" spans="1:14" s="1" customFormat="1" ht="14.25">
      <c r="A59" s="2"/>
      <c r="B59" s="2"/>
      <c r="C59" s="69">
        <v>0</v>
      </c>
      <c r="D59" s="69"/>
      <c r="E59" s="70">
        <f>G14</f>
        <v>0.8</v>
      </c>
      <c r="F59" s="71"/>
      <c r="G59" s="72"/>
      <c r="H59" s="2"/>
      <c r="I59" s="2"/>
      <c r="J59" s="2"/>
      <c r="K59" s="2"/>
      <c r="L59" s="2"/>
      <c r="M59" s="2"/>
      <c r="N59" s="2"/>
    </row>
    <row r="60" spans="1:14" s="1" customFormat="1" ht="14.25">
      <c r="A60" s="2"/>
      <c r="B60" s="2"/>
      <c r="C60" s="69">
        <f>K14</f>
        <v>250</v>
      </c>
      <c r="D60" s="69"/>
      <c r="E60" s="70">
        <f>H14</f>
        <v>1.4</v>
      </c>
      <c r="F60" s="71"/>
      <c r="G60" s="72"/>
      <c r="H60" s="2"/>
      <c r="I60" s="2"/>
      <c r="J60" s="2"/>
      <c r="K60" s="2"/>
      <c r="L60" s="2"/>
      <c r="M60" s="2"/>
      <c r="N60" s="2"/>
    </row>
    <row r="61" spans="1:14" s="1" customFormat="1" ht="14.25">
      <c r="A61" s="2"/>
      <c r="B61" s="2"/>
      <c r="C61" s="69">
        <f>K14</f>
        <v>250</v>
      </c>
      <c r="D61" s="69"/>
      <c r="E61" s="70">
        <f>G15</f>
        <v>2</v>
      </c>
      <c r="F61" s="71"/>
      <c r="G61" s="72"/>
      <c r="H61" s="2"/>
      <c r="I61" s="2"/>
      <c r="J61" s="2"/>
      <c r="K61" s="2"/>
      <c r="L61" s="2"/>
      <c r="M61" s="2"/>
      <c r="N61" s="2"/>
    </row>
    <row r="62" spans="1:14" s="1" customFormat="1" ht="14.25">
      <c r="A62" s="2"/>
      <c r="B62" s="2"/>
      <c r="C62" s="69">
        <f>K14+K15</f>
        <v>495</v>
      </c>
      <c r="D62" s="69"/>
      <c r="E62" s="70">
        <f>H15</f>
        <v>2.5</v>
      </c>
      <c r="F62" s="71"/>
      <c r="G62" s="72"/>
      <c r="H62" s="2"/>
      <c r="I62" s="2"/>
      <c r="J62" s="2"/>
      <c r="K62" s="2"/>
      <c r="L62" s="2"/>
      <c r="M62" s="2"/>
      <c r="N62" s="2"/>
    </row>
    <row r="63" spans="1:14" s="1" customFormat="1" ht="14.25">
      <c r="A63" s="2"/>
      <c r="B63" s="2"/>
      <c r="C63" s="69">
        <f>K15+K14</f>
        <v>495</v>
      </c>
      <c r="D63" s="69"/>
      <c r="E63" s="70">
        <f>G16</f>
        <v>3.1</v>
      </c>
      <c r="F63" s="71"/>
      <c r="G63" s="72"/>
      <c r="H63" s="2"/>
      <c r="I63" s="2"/>
      <c r="J63" s="2"/>
      <c r="K63" s="2"/>
      <c r="L63" s="2"/>
      <c r="M63" s="2"/>
      <c r="N63" s="2"/>
    </row>
    <row r="64" spans="1:14" s="1" customFormat="1" ht="14.25">
      <c r="A64" s="2"/>
      <c r="B64" s="2"/>
      <c r="C64" s="69">
        <f>K14+K15+K16</f>
        <v>735</v>
      </c>
      <c r="D64" s="69"/>
      <c r="E64" s="70">
        <f>H16</f>
        <v>3.4</v>
      </c>
      <c r="F64" s="71"/>
      <c r="G64" s="72"/>
      <c r="H64" s="2"/>
      <c r="I64" s="2"/>
      <c r="J64" s="2"/>
      <c r="K64" s="2"/>
      <c r="L64" s="2"/>
      <c r="M64" s="2"/>
      <c r="N64" s="2"/>
    </row>
    <row r="65" spans="1:14" s="1" customFormat="1" ht="14.25">
      <c r="A65" s="2"/>
      <c r="B65" s="2"/>
      <c r="C65" s="69">
        <f>K15+K16+K14</f>
        <v>735</v>
      </c>
      <c r="D65" s="69"/>
      <c r="E65" s="70">
        <f>G17</f>
        <v>4</v>
      </c>
      <c r="F65" s="71"/>
      <c r="G65" s="72"/>
      <c r="H65" s="2"/>
      <c r="I65" s="2"/>
      <c r="J65" s="2"/>
      <c r="K65" s="2"/>
      <c r="L65" s="2"/>
      <c r="M65" s="2"/>
      <c r="N65" s="2"/>
    </row>
    <row r="66" spans="1:14" s="1" customFormat="1" ht="14.25">
      <c r="A66" s="2"/>
      <c r="B66" s="2"/>
      <c r="C66" s="69">
        <f>K14+K15+K16+K17</f>
        <v>985</v>
      </c>
      <c r="D66" s="69"/>
      <c r="E66" s="70">
        <f>H17</f>
        <v>4.3</v>
      </c>
      <c r="F66" s="71"/>
      <c r="G66" s="72"/>
      <c r="H66" s="2"/>
      <c r="I66" s="2"/>
      <c r="J66" s="2"/>
      <c r="K66" s="2"/>
      <c r="L66" s="2"/>
      <c r="M66" s="2"/>
      <c r="N66" s="2"/>
    </row>
    <row r="67" spans="1:14" s="1" customFormat="1" ht="14.25">
      <c r="A67" s="2"/>
      <c r="B67" s="2"/>
      <c r="C67" s="69">
        <f>K15+K16+K17+K14</f>
        <v>985</v>
      </c>
      <c r="D67" s="69"/>
      <c r="E67" s="70">
        <f>G18</f>
        <v>5.2</v>
      </c>
      <c r="F67" s="71"/>
      <c r="G67" s="72"/>
      <c r="H67" s="2"/>
      <c r="I67" s="2"/>
      <c r="J67" s="2"/>
      <c r="K67" s="2"/>
      <c r="L67" s="2"/>
      <c r="M67" s="2"/>
      <c r="N67" s="2"/>
    </row>
    <row r="68" spans="1:14" s="1" customFormat="1" ht="14.25">
      <c r="A68" s="2"/>
      <c r="B68" s="2"/>
      <c r="C68" s="69">
        <f>K14+K15+K16+K17+K18</f>
        <v>1235</v>
      </c>
      <c r="D68" s="69"/>
      <c r="E68" s="70">
        <f>H18</f>
        <v>5.4</v>
      </c>
      <c r="F68" s="71"/>
      <c r="G68" s="72"/>
      <c r="H68" s="2"/>
      <c r="I68" s="2"/>
      <c r="J68" s="2"/>
      <c r="K68" s="2"/>
      <c r="L68" s="2"/>
      <c r="M68" s="2"/>
      <c r="N68" s="2"/>
    </row>
    <row r="69" spans="1:14" s="1" customFormat="1" ht="14.25">
      <c r="A69" s="2"/>
      <c r="B69" s="2"/>
      <c r="C69" s="69">
        <f>K14+K15+K16+K17+K18</f>
        <v>1235</v>
      </c>
      <c r="D69" s="69"/>
      <c r="E69" s="70">
        <f>G19</f>
        <v>6.2</v>
      </c>
      <c r="F69" s="71"/>
      <c r="G69" s="72"/>
      <c r="H69" s="2"/>
      <c r="I69" s="2"/>
      <c r="J69" s="2"/>
      <c r="K69" s="2"/>
      <c r="L69" s="2"/>
      <c r="M69" s="2"/>
      <c r="N69" s="2"/>
    </row>
    <row r="70" spans="1:14" s="1" customFormat="1" ht="14.25">
      <c r="A70" s="2"/>
      <c r="B70" s="2"/>
      <c r="C70" s="69">
        <f>K14+K15+K16+K17+K18+K19</f>
        <v>1525</v>
      </c>
      <c r="D70" s="69"/>
      <c r="E70" s="70">
        <f>H19</f>
        <v>7</v>
      </c>
      <c r="F70" s="71"/>
      <c r="G70" s="72"/>
      <c r="H70" s="2"/>
      <c r="I70" s="2"/>
      <c r="J70" s="2"/>
      <c r="K70" s="2"/>
      <c r="L70" s="2"/>
      <c r="M70" s="2"/>
      <c r="N70" s="2"/>
    </row>
    <row r="71" spans="1:14" s="1" customFormat="1" ht="14.25">
      <c r="A71" s="2"/>
      <c r="B71" s="2"/>
      <c r="C71" s="69"/>
      <c r="D71" s="69"/>
      <c r="E71" s="69"/>
      <c r="F71" s="71"/>
      <c r="G71" s="72"/>
      <c r="H71" s="2"/>
      <c r="I71" s="2"/>
      <c r="J71" s="2"/>
      <c r="K71" s="2"/>
      <c r="L71" s="2"/>
      <c r="M71" s="2"/>
      <c r="N71" s="2"/>
    </row>
    <row r="72" spans="1:14" s="1" customFormat="1" ht="14.25">
      <c r="A72" s="2"/>
      <c r="B72" s="2"/>
      <c r="C72" s="69">
        <v>0</v>
      </c>
      <c r="D72" s="69"/>
      <c r="E72" s="69"/>
      <c r="F72" s="73">
        <f>G27</f>
        <v>0.6</v>
      </c>
      <c r="G72" s="72"/>
      <c r="H72" s="2"/>
      <c r="I72" s="2"/>
      <c r="J72" s="2"/>
      <c r="K72" s="2"/>
      <c r="L72" s="2"/>
      <c r="M72" s="2"/>
      <c r="N72" s="2"/>
    </row>
    <row r="73" spans="1:14" s="1" customFormat="1" ht="14.25">
      <c r="A73" s="2"/>
      <c r="B73" s="2"/>
      <c r="C73" s="69">
        <f>K27</f>
        <v>300</v>
      </c>
      <c r="D73" s="69"/>
      <c r="E73" s="69"/>
      <c r="F73" s="73">
        <f>H27</f>
        <v>1.5</v>
      </c>
      <c r="G73" s="72"/>
      <c r="H73" s="2"/>
      <c r="I73" s="2"/>
      <c r="J73" s="2"/>
      <c r="K73" s="2"/>
      <c r="L73" s="2"/>
      <c r="M73" s="2"/>
      <c r="N73" s="2"/>
    </row>
    <row r="74" spans="1:14" s="1" customFormat="1" ht="14.25">
      <c r="A74" s="2"/>
      <c r="B74" s="2"/>
      <c r="C74" s="69">
        <f>K27</f>
        <v>300</v>
      </c>
      <c r="D74" s="69"/>
      <c r="E74" s="69"/>
      <c r="F74" s="73">
        <f>G28</f>
        <v>2.1</v>
      </c>
      <c r="G74" s="72"/>
      <c r="H74" s="2"/>
      <c r="I74" s="2"/>
      <c r="J74" s="2"/>
      <c r="K74" s="2"/>
      <c r="L74" s="2"/>
      <c r="M74" s="2"/>
      <c r="N74" s="2"/>
    </row>
    <row r="75" spans="1:14" s="1" customFormat="1" ht="14.25">
      <c r="A75" s="2"/>
      <c r="B75" s="2"/>
      <c r="C75" s="69">
        <f>K27+K28</f>
        <v>600</v>
      </c>
      <c r="D75" s="69"/>
      <c r="E75" s="69"/>
      <c r="F75" s="73">
        <f>H28</f>
        <v>3.1</v>
      </c>
      <c r="G75" s="72"/>
      <c r="H75" s="2"/>
      <c r="I75" s="2"/>
      <c r="J75" s="2"/>
      <c r="K75" s="2"/>
      <c r="L75" s="2"/>
      <c r="M75" s="2"/>
      <c r="N75" s="2"/>
    </row>
    <row r="76" spans="1:14" s="1" customFormat="1" ht="14.25">
      <c r="A76" s="2"/>
      <c r="B76" s="2"/>
      <c r="C76" s="69">
        <f>K27+K28</f>
        <v>600</v>
      </c>
      <c r="D76" s="69"/>
      <c r="E76" s="69"/>
      <c r="F76" s="73">
        <f>G29</f>
        <v>3.2</v>
      </c>
      <c r="G76" s="72"/>
      <c r="H76" s="2"/>
      <c r="I76" s="2"/>
      <c r="J76" s="2"/>
      <c r="K76" s="2"/>
      <c r="L76" s="2"/>
      <c r="M76" s="2"/>
      <c r="N76" s="2"/>
    </row>
    <row r="77" spans="1:14" s="1" customFormat="1" ht="14.25">
      <c r="A77" s="2"/>
      <c r="B77" s="2"/>
      <c r="C77" s="69">
        <f>K27+K28+K29</f>
        <v>900</v>
      </c>
      <c r="D77" s="69"/>
      <c r="E77" s="69"/>
      <c r="F77" s="73">
        <f>H29</f>
        <v>4</v>
      </c>
      <c r="G77" s="72"/>
      <c r="H77" s="2"/>
      <c r="I77" s="2"/>
      <c r="J77" s="2"/>
      <c r="K77" s="2"/>
      <c r="L77" s="2"/>
      <c r="M77" s="2"/>
      <c r="N77" s="2"/>
    </row>
    <row r="78" spans="1:14" s="1" customFormat="1" ht="14.25">
      <c r="A78" s="2"/>
      <c r="B78" s="2"/>
      <c r="C78" s="69">
        <f>K27+K28+K29</f>
        <v>900</v>
      </c>
      <c r="D78" s="69"/>
      <c r="E78" s="69"/>
      <c r="F78" s="73">
        <f>G30</f>
        <v>4.1</v>
      </c>
      <c r="G78" s="72"/>
      <c r="H78" s="2"/>
      <c r="I78" s="2"/>
      <c r="J78" s="2"/>
      <c r="K78" s="2"/>
      <c r="L78" s="2"/>
      <c r="M78" s="2"/>
      <c r="N78" s="2"/>
    </row>
    <row r="79" spans="1:14" s="1" customFormat="1" ht="14.25">
      <c r="A79" s="2"/>
      <c r="B79" s="2"/>
      <c r="C79" s="69">
        <f>K27+K28+K29+K30</f>
        <v>1220</v>
      </c>
      <c r="D79" s="69"/>
      <c r="E79" s="69"/>
      <c r="F79" s="73">
        <f>H30</f>
        <v>4.9</v>
      </c>
      <c r="G79" s="72"/>
      <c r="H79" s="2"/>
      <c r="I79" s="2"/>
      <c r="J79" s="2"/>
      <c r="K79" s="2"/>
      <c r="L79" s="2"/>
      <c r="M79" s="2"/>
      <c r="N79" s="2"/>
    </row>
    <row r="80" spans="1:14" s="1" customFormat="1" ht="14.25">
      <c r="A80" s="2"/>
      <c r="B80" s="2"/>
      <c r="C80" s="69">
        <f>K27+K28+K29+K30</f>
        <v>1220</v>
      </c>
      <c r="D80" s="69"/>
      <c r="E80" s="69"/>
      <c r="F80" s="73">
        <f>G31</f>
        <v>4.9</v>
      </c>
      <c r="G80" s="72"/>
      <c r="H80" s="2"/>
      <c r="I80" s="2"/>
      <c r="J80" s="2"/>
      <c r="K80" s="2"/>
      <c r="L80" s="2"/>
      <c r="M80" s="2"/>
      <c r="N80" s="2"/>
    </row>
    <row r="81" spans="1:14" s="1" customFormat="1" ht="14.25">
      <c r="A81" s="2"/>
      <c r="B81" s="2"/>
      <c r="C81" s="69">
        <f>K27+K28+K29+K30+K31</f>
        <v>1220</v>
      </c>
      <c r="D81" s="69"/>
      <c r="E81" s="69"/>
      <c r="F81" s="73">
        <f>H31</f>
        <v>4.9</v>
      </c>
      <c r="G81" s="72"/>
      <c r="H81" s="2"/>
      <c r="I81" s="2"/>
      <c r="J81" s="2"/>
      <c r="K81" s="2"/>
      <c r="L81" s="2"/>
      <c r="M81" s="2"/>
      <c r="N81" s="2"/>
    </row>
    <row r="82" spans="1:14" s="1" customFormat="1" ht="14.25">
      <c r="A82" s="2"/>
      <c r="B82" s="2"/>
      <c r="C82" s="69">
        <f>K28+K29+K30+K27+K31</f>
        <v>1220</v>
      </c>
      <c r="D82" s="69"/>
      <c r="E82" s="69"/>
      <c r="F82" s="73">
        <f>G32</f>
        <v>4.9</v>
      </c>
      <c r="G82" s="72"/>
      <c r="H82" s="2"/>
      <c r="I82" s="2"/>
      <c r="J82" s="2"/>
      <c r="K82" s="2"/>
      <c r="L82" s="2"/>
      <c r="M82" s="2"/>
      <c r="N82" s="2"/>
    </row>
    <row r="83" spans="1:14" s="1" customFormat="1" ht="14.25">
      <c r="A83" s="2"/>
      <c r="B83" s="2"/>
      <c r="C83" s="69">
        <f>K27+K28+K29+K30+K31+K32</f>
        <v>1220</v>
      </c>
      <c r="D83" s="69"/>
      <c r="E83" s="69"/>
      <c r="F83" s="73">
        <f>H32</f>
        <v>4.9</v>
      </c>
      <c r="G83" s="72"/>
      <c r="H83" s="2"/>
      <c r="I83" s="2"/>
      <c r="J83" s="2"/>
      <c r="K83" s="2"/>
      <c r="L83" s="2"/>
      <c r="M83" s="2"/>
      <c r="N83" s="2"/>
    </row>
    <row r="84" spans="1:14" s="1" customFormat="1" ht="14.25">
      <c r="A84" s="2"/>
      <c r="B84" s="2"/>
      <c r="C84" s="69"/>
      <c r="D84" s="69"/>
      <c r="E84" s="69"/>
      <c r="F84" s="69"/>
      <c r="G84" s="72"/>
      <c r="H84" s="2"/>
      <c r="I84" s="2"/>
      <c r="J84" s="2"/>
      <c r="K84" s="2"/>
      <c r="L84" s="2"/>
      <c r="M84" s="2"/>
      <c r="N84" s="2"/>
    </row>
    <row r="85" spans="1:14" s="1" customFormat="1" ht="14.25">
      <c r="A85" s="2"/>
      <c r="B85" s="2"/>
      <c r="C85" s="69">
        <v>0</v>
      </c>
      <c r="D85" s="69"/>
      <c r="E85" s="69"/>
      <c r="F85" s="69"/>
      <c r="G85" s="74">
        <f>G40</f>
        <v>0</v>
      </c>
      <c r="H85" s="2"/>
      <c r="I85" s="2"/>
      <c r="J85" s="2"/>
      <c r="K85" s="2"/>
      <c r="L85" s="2"/>
      <c r="M85" s="2"/>
      <c r="N85" s="2"/>
    </row>
    <row r="86" spans="1:14" s="1" customFormat="1" ht="14.25">
      <c r="A86" s="2"/>
      <c r="B86" s="2"/>
      <c r="C86" s="69">
        <f>K40</f>
        <v>0</v>
      </c>
      <c r="D86" s="69"/>
      <c r="E86" s="69"/>
      <c r="F86" s="69"/>
      <c r="G86" s="74">
        <f>H40</f>
        <v>0</v>
      </c>
      <c r="H86" s="2"/>
      <c r="I86" s="2"/>
      <c r="J86" s="2"/>
      <c r="K86" s="2"/>
      <c r="L86" s="2"/>
      <c r="M86" s="2"/>
      <c r="N86" s="2"/>
    </row>
    <row r="87" spans="1:14" s="1" customFormat="1" ht="14.25">
      <c r="A87" s="2"/>
      <c r="B87" s="2"/>
      <c r="C87" s="69">
        <f>K40</f>
        <v>0</v>
      </c>
      <c r="D87" s="69"/>
      <c r="E87" s="69"/>
      <c r="F87" s="69"/>
      <c r="G87" s="74">
        <f>G41</f>
        <v>0</v>
      </c>
      <c r="H87" s="2"/>
      <c r="I87" s="2"/>
      <c r="J87" s="2"/>
      <c r="K87" s="2"/>
      <c r="L87" s="2"/>
      <c r="M87" s="2"/>
      <c r="N87" s="2"/>
    </row>
    <row r="88" spans="1:14" s="1" customFormat="1" ht="14.25">
      <c r="A88" s="2"/>
      <c r="B88" s="2"/>
      <c r="C88" s="69">
        <f>K40+K41</f>
        <v>0</v>
      </c>
      <c r="D88" s="69"/>
      <c r="E88" s="69"/>
      <c r="F88" s="69"/>
      <c r="G88" s="74">
        <f>H41</f>
        <v>0</v>
      </c>
      <c r="H88" s="2"/>
      <c r="I88" s="2"/>
      <c r="J88" s="2"/>
      <c r="K88" s="2"/>
      <c r="L88" s="2"/>
      <c r="M88" s="2"/>
      <c r="N88" s="2"/>
    </row>
    <row r="89" spans="1:14" s="1" customFormat="1" ht="14.25">
      <c r="A89" s="2"/>
      <c r="B89" s="2"/>
      <c r="C89" s="69">
        <f>K40+K41</f>
        <v>0</v>
      </c>
      <c r="D89" s="69"/>
      <c r="E89" s="69"/>
      <c r="F89" s="69"/>
      <c r="G89" s="74">
        <f>G42</f>
        <v>0</v>
      </c>
      <c r="H89" s="2"/>
      <c r="I89" s="2"/>
      <c r="J89" s="2"/>
      <c r="K89" s="2"/>
      <c r="L89" s="2"/>
      <c r="M89" s="2"/>
      <c r="N89" s="2"/>
    </row>
    <row r="90" spans="1:14" s="1" customFormat="1" ht="14.25">
      <c r="A90" s="2"/>
      <c r="B90" s="2"/>
      <c r="C90" s="69">
        <f>K40+K41+K42</f>
        <v>0</v>
      </c>
      <c r="D90" s="69"/>
      <c r="E90" s="69"/>
      <c r="F90" s="69"/>
      <c r="G90" s="74">
        <f>H42</f>
        <v>0</v>
      </c>
      <c r="H90" s="2"/>
      <c r="I90" s="2"/>
      <c r="J90" s="2"/>
      <c r="K90" s="2"/>
      <c r="L90" s="2"/>
      <c r="M90" s="2"/>
      <c r="N90" s="2"/>
    </row>
    <row r="91" spans="1:14" s="1" customFormat="1" ht="14.25">
      <c r="A91" s="2"/>
      <c r="B91" s="2"/>
      <c r="C91" s="69">
        <f>K40+K41+K42</f>
        <v>0</v>
      </c>
      <c r="D91" s="69"/>
      <c r="E91" s="69"/>
      <c r="F91" s="69"/>
      <c r="G91" s="74">
        <f>G43</f>
        <v>0</v>
      </c>
      <c r="H91" s="2"/>
      <c r="I91" s="2"/>
      <c r="J91" s="2"/>
      <c r="K91" s="2"/>
      <c r="L91" s="2"/>
      <c r="M91" s="2"/>
      <c r="N91" s="2"/>
    </row>
    <row r="92" spans="1:14" s="1" customFormat="1" ht="14.25">
      <c r="A92" s="2"/>
      <c r="B92" s="2"/>
      <c r="C92" s="69">
        <f>K40+K41+K42+K43</f>
        <v>0</v>
      </c>
      <c r="D92" s="69"/>
      <c r="E92" s="69"/>
      <c r="F92" s="69"/>
      <c r="G92" s="74">
        <f>H43</f>
        <v>0</v>
      </c>
      <c r="H92" s="2"/>
      <c r="I92" s="2"/>
      <c r="J92" s="2"/>
      <c r="K92" s="2"/>
      <c r="L92" s="2"/>
      <c r="M92" s="2"/>
      <c r="N92" s="2"/>
    </row>
    <row r="93" spans="1:14" s="1" customFormat="1" ht="14.25">
      <c r="A93" s="2"/>
      <c r="B93" s="2"/>
      <c r="C93" s="69">
        <f>K40+K41+K42+K43</f>
        <v>0</v>
      </c>
      <c r="D93" s="69"/>
      <c r="E93" s="69"/>
      <c r="F93" s="69"/>
      <c r="G93" s="74">
        <f>G44</f>
        <v>0</v>
      </c>
      <c r="H93" s="2"/>
      <c r="I93" s="2"/>
      <c r="J93" s="2"/>
      <c r="K93" s="2"/>
      <c r="L93" s="2"/>
      <c r="M93" s="2"/>
      <c r="N93" s="2"/>
    </row>
    <row r="94" spans="1:14" s="1" customFormat="1" ht="14.25">
      <c r="A94" s="2"/>
      <c r="B94" s="2"/>
      <c r="C94" s="69">
        <f>K40+K41+K42+K43+K44</f>
        <v>0</v>
      </c>
      <c r="D94" s="69"/>
      <c r="E94" s="69"/>
      <c r="F94" s="69"/>
      <c r="G94" s="74">
        <f>H44</f>
        <v>0</v>
      </c>
      <c r="H94" s="2"/>
      <c r="I94" s="2"/>
      <c r="J94" s="2"/>
      <c r="K94" s="2"/>
      <c r="L94" s="2"/>
      <c r="M94" s="2"/>
      <c r="N94" s="2"/>
    </row>
    <row r="95" spans="1:14" s="1" customFormat="1" ht="14.25">
      <c r="A95" s="2"/>
      <c r="B95" s="2"/>
      <c r="C95" s="69">
        <f>K40+K41+K42+K43+K44</f>
        <v>0</v>
      </c>
      <c r="D95" s="69"/>
      <c r="E95" s="69"/>
      <c r="F95" s="69"/>
      <c r="G95" s="74">
        <f>G45</f>
        <v>0</v>
      </c>
      <c r="H95" s="2"/>
      <c r="I95" s="2"/>
      <c r="J95" s="2"/>
      <c r="K95" s="2"/>
      <c r="L95" s="2"/>
      <c r="M95" s="2"/>
      <c r="N95" s="2"/>
    </row>
    <row r="96" spans="1:14" s="1" customFormat="1" ht="14.25">
      <c r="A96" s="2"/>
      <c r="B96" s="2"/>
      <c r="C96" s="69">
        <f>K40+K41+K42+K43+K44+K45</f>
        <v>0</v>
      </c>
      <c r="D96" s="69"/>
      <c r="E96" s="69"/>
      <c r="F96" s="69"/>
      <c r="G96" s="74">
        <f>H45</f>
        <v>0</v>
      </c>
      <c r="H96" s="2"/>
      <c r="I96" s="2"/>
      <c r="J96" s="2"/>
      <c r="K96" s="2"/>
      <c r="L96" s="2"/>
      <c r="M96" s="2"/>
      <c r="N96" s="2"/>
    </row>
    <row r="97" spans="1:14" s="1" customFormat="1" ht="14.25">
      <c r="A97" s="2"/>
      <c r="B97" s="2"/>
      <c r="C97" s="2"/>
      <c r="D97" s="2"/>
      <c r="E97" s="2"/>
      <c r="F97" s="2"/>
      <c r="G97" s="2"/>
      <c r="H97" s="2"/>
      <c r="I97" s="2"/>
      <c r="J97" s="2"/>
      <c r="K97" s="2"/>
      <c r="L97" s="2"/>
      <c r="M97" s="2"/>
      <c r="N97" s="2"/>
    </row>
  </sheetData>
  <mergeCells count="12">
    <mergeCell ref="C5:G5"/>
    <mergeCell ref="C6:G6"/>
    <mergeCell ref="C7:G7"/>
    <mergeCell ref="B11:L11"/>
    <mergeCell ref="B12:D12"/>
    <mergeCell ref="B13:B20"/>
    <mergeCell ref="B24:L24"/>
    <mergeCell ref="B25:D25"/>
    <mergeCell ref="B26:B33"/>
    <mergeCell ref="B37:L37"/>
    <mergeCell ref="B38:D38"/>
    <mergeCell ref="B39:B46"/>
  </mergeCells>
  <printOptions/>
  <pageMargins left="0.7798611111111111" right="0.04027777777777778" top="1.4958333333333333" bottom="0.8659722222222223" header="1.020138888888889" footer="0.5118055555555555"/>
  <pageSetup fitToHeight="0" horizontalDpi="300" verticalDpi="300" orientation="portrait" paperSize="9"/>
  <headerFooter alignWithMargins="0">
    <oddHeader>&amp;Cタナゴ竿生地組み（切り組み）点検表</oddHeader>
    <oddFooter>&amp;Cプリントしていただき有難うございます&amp;Rビワコチビタナゴ</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タナゴ竿生地組み（切り組み）点検表</dc:title>
  <dc:subject/>
  <dc:creator>ビワコチビタナゴ</dc:creator>
  <cp:keywords/>
  <dc:description>自分で作る竹のタナゴ竿のオチ（テーパー）を目で見られるように、グラフ化するツールを考えてみました。あなたの切り組み（生地組み）データを記入してみてください。</dc:description>
  <cp:lastModifiedBy>an office user</cp:lastModifiedBy>
  <cp:lastPrinted>2005-12-29T17:32:29Z</cp:lastPrinted>
  <dcterms:created xsi:type="dcterms:W3CDTF">2004-06-10T05:50:17Z</dcterms:created>
  <dcterms:modified xsi:type="dcterms:W3CDTF">2005-12-24T03:14:59Z</dcterms:modified>
  <cp:category/>
  <cp:version/>
  <cp:contentType/>
  <cp:contentStatus/>
  <cp:revision>1</cp:revision>
</cp:coreProperties>
</file>